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3" activeTab="5"/>
  </bookViews>
  <sheets>
    <sheet name="2024年医院全面预算表" sheetId="17" r:id="rId1"/>
    <sheet name="附表1.2024年医院事业收入预算表（自有资金）" sheetId="22" r:id="rId2"/>
    <sheet name="附表2.2024年财政一般公共预算支出表" sheetId="18" r:id="rId3"/>
    <sheet name="附表3.2024年医院收入费用预算表" sheetId="20" r:id="rId4"/>
    <sheet name="附表4.2024年成本费用预算表" sheetId="21" r:id="rId5"/>
    <sheet name="附表5.2024年支出预算表(招标采购类)" sheetId="19" r:id="rId6"/>
  </sheets>
  <definedNames>
    <definedName name="_xlnm._FilterDatabase" localSheetId="5" hidden="1">'附表5.2024年支出预算表(招标采购类)'!$A$4:$E$54</definedName>
    <definedName name="_xlnm.Print_Area" localSheetId="2">附表2.2024年财政一般公共预算支出表!$A$2:$E$15</definedName>
    <definedName name="_xlnm.Print_Titles" localSheetId="1">'附表1.2024年医院事业收入预算表（自有资金）'!$1:$3</definedName>
    <definedName name="_xlnm.Print_Titles" localSheetId="5">'附表5.2024年支出预算表(招标采购类)'!$1:$4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瞿晨红</author>
  </authors>
  <commentList>
    <comment ref="G3" authorId="0">
      <text>
        <r>
          <rPr>
            <sz val="9"/>
            <rFont val="宋体"/>
            <charset val="134"/>
          </rPr>
          <t xml:space="preserve">说明2024年预算金额计算依据，含标准、数量，增长率等
</t>
        </r>
      </text>
    </comment>
  </commentList>
</comments>
</file>

<file path=xl/comments2.xml><?xml version="1.0" encoding="utf-8"?>
<comments xmlns="http://schemas.openxmlformats.org/spreadsheetml/2006/main">
  <authors>
    <author>瞿晨红</author>
  </authors>
  <commentList>
    <comment ref="A11" authorId="0">
      <text>
        <r>
          <rPr>
            <sz val="9"/>
            <rFont val="宋体"/>
            <charset val="134"/>
          </rPr>
          <t>分别列明一般公共预算支出功能科目</t>
        </r>
      </text>
    </comment>
  </commentList>
</comments>
</file>

<file path=xl/sharedStrings.xml><?xml version="1.0" encoding="utf-8"?>
<sst xmlns="http://schemas.openxmlformats.org/spreadsheetml/2006/main" count="540" uniqueCount="345">
  <si>
    <r>
      <rPr>
        <sz val="14"/>
        <color rgb="FF000000"/>
        <rFont val="Dialog"/>
        <charset val="134"/>
      </rPr>
      <t>2024</t>
    </r>
    <r>
      <rPr>
        <sz val="14"/>
        <color rgb="FF000000"/>
        <rFont val="宋体"/>
        <charset val="134"/>
      </rPr>
      <t>年度收支预算表</t>
    </r>
  </si>
  <si>
    <t>单位 ：兰州市口腔医院</t>
  </si>
  <si>
    <t>单位：万元</t>
  </si>
  <si>
    <t>收入</t>
  </si>
  <si>
    <t>支出</t>
  </si>
  <si>
    <t>项目</t>
  </si>
  <si>
    <t xml:space="preserve">预算数	</t>
  </si>
  <si>
    <t>一、一般公共预算收入</t>
  </si>
  <si>
    <t>一、一般公共预算支出</t>
  </si>
  <si>
    <t>二、纳入预算管理的政府性基金收入</t>
  </si>
  <si>
    <t xml:space="preserve">  基本支出</t>
  </si>
  <si>
    <t>三、国有资本经营预算收入</t>
  </si>
  <si>
    <t xml:space="preserve">  项目支出</t>
  </si>
  <si>
    <t>四、事业收入</t>
  </si>
  <si>
    <t>二、事业支出</t>
  </si>
  <si>
    <t>五、上级补助收入</t>
  </si>
  <si>
    <r>
      <rPr>
        <b/>
        <sz val="9"/>
        <color rgb="FF000000"/>
        <rFont val="Dialog"/>
        <charset val="134"/>
      </rPr>
      <t>1.</t>
    </r>
    <r>
      <rPr>
        <b/>
        <sz val="9"/>
        <color rgb="FF000000"/>
        <rFont val="宋体"/>
        <charset val="134"/>
      </rPr>
      <t>人员经费</t>
    </r>
  </si>
  <si>
    <t>六、其他收入</t>
  </si>
  <si>
    <t xml:space="preserve">   工资支出</t>
  </si>
  <si>
    <t xml:space="preserve">   绩效</t>
  </si>
  <si>
    <t xml:space="preserve">   五险一金</t>
  </si>
  <si>
    <t xml:space="preserve">   伙食补助</t>
  </si>
  <si>
    <t xml:space="preserve">   聘用人员工资</t>
  </si>
  <si>
    <t xml:space="preserve">   奖励金</t>
  </si>
  <si>
    <t xml:space="preserve">   生活补助</t>
  </si>
  <si>
    <t xml:space="preserve">   医疗费</t>
  </si>
  <si>
    <t xml:space="preserve">   其他对个人和家庭的补助</t>
  </si>
  <si>
    <r>
      <rPr>
        <b/>
        <sz val="9"/>
        <color rgb="FF000000"/>
        <rFont val="Dialog"/>
        <charset val="134"/>
      </rPr>
      <t>2</t>
    </r>
    <r>
      <rPr>
        <b/>
        <sz val="9"/>
        <color rgb="FF000000"/>
        <rFont val="宋体"/>
        <charset val="134"/>
      </rPr>
      <t>.卫生材料费</t>
    </r>
  </si>
  <si>
    <r>
      <rPr>
        <b/>
        <sz val="9"/>
        <color rgb="FF000000"/>
        <rFont val="Dialog"/>
        <charset val="134"/>
      </rPr>
      <t>3</t>
    </r>
    <r>
      <rPr>
        <b/>
        <sz val="9"/>
        <color rgb="FF000000"/>
        <rFont val="宋体"/>
        <charset val="134"/>
      </rPr>
      <t>.药品费</t>
    </r>
  </si>
  <si>
    <r>
      <rPr>
        <b/>
        <sz val="9"/>
        <color rgb="FF000000"/>
        <rFont val="Dialog"/>
        <charset val="134"/>
      </rPr>
      <t>4</t>
    </r>
    <r>
      <rPr>
        <b/>
        <sz val="9"/>
        <color rgb="FF000000"/>
        <rFont val="宋体"/>
        <charset val="134"/>
      </rPr>
      <t>.固定资产折旧</t>
    </r>
  </si>
  <si>
    <r>
      <rPr>
        <b/>
        <sz val="9"/>
        <color rgb="FF000000"/>
        <rFont val="Dialog"/>
        <charset val="134"/>
      </rPr>
      <t>5</t>
    </r>
    <r>
      <rPr>
        <b/>
        <sz val="9"/>
        <color rgb="FF000000"/>
        <rFont val="宋体"/>
        <charset val="134"/>
      </rPr>
      <t>.无形资产摊销</t>
    </r>
  </si>
  <si>
    <r>
      <rPr>
        <b/>
        <sz val="9"/>
        <color rgb="FF000000"/>
        <rFont val="Dialog"/>
        <charset val="134"/>
      </rPr>
      <t>6</t>
    </r>
    <r>
      <rPr>
        <b/>
        <sz val="9"/>
        <color rgb="FF000000"/>
        <rFont val="宋体"/>
        <charset val="134"/>
      </rPr>
      <t>.计提医疗风险基金</t>
    </r>
  </si>
  <si>
    <r>
      <rPr>
        <b/>
        <sz val="9"/>
        <color rgb="FF000000"/>
        <rFont val="Dialog"/>
        <charset val="134"/>
      </rPr>
      <t>7</t>
    </r>
    <r>
      <rPr>
        <b/>
        <sz val="9"/>
        <color rgb="FF000000"/>
        <rFont val="宋体"/>
        <charset val="134"/>
      </rPr>
      <t>.日常经营费用</t>
    </r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</si>
  <si>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</si>
  <si>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</si>
  <si>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</si>
  <si>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</si>
  <si>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</si>
  <si>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取暖费（天然气）</t>
  </si>
  <si>
    <t xml:space="preserve">  物业管理费</t>
  </si>
  <si>
    <t xml:space="preserve">  差旅费</t>
  </si>
  <si>
    <t xml:space="preserve">  维修（护）费</t>
  </si>
  <si>
    <t xml:space="preserve">  租赁费</t>
  </si>
  <si>
    <t xml:space="preserve">  培训费</t>
  </si>
  <si>
    <t xml:space="preserve">  劳务费</t>
  </si>
  <si>
    <t xml:space="preserve">  工会经费</t>
  </si>
  <si>
    <t xml:space="preserve">  委托业务费</t>
  </si>
  <si>
    <t xml:space="preserve">  公务用车运行维护费</t>
  </si>
  <si>
    <t xml:space="preserve">  其他交通费用</t>
  </si>
  <si>
    <t xml:space="preserve">  税金及附加费用</t>
  </si>
  <si>
    <t xml:space="preserve">  医疗设备购置</t>
  </si>
  <si>
    <t xml:space="preserve">  办公设备购置</t>
  </si>
  <si>
    <r>
      <rPr>
        <b/>
        <sz val="9"/>
        <color rgb="FF000000"/>
        <rFont val="Dialog"/>
        <charset val="134"/>
      </rPr>
      <t>8</t>
    </r>
    <r>
      <rPr>
        <b/>
        <sz val="9"/>
        <color rgb="FF000000"/>
        <rFont val="宋体"/>
        <charset val="134"/>
      </rPr>
      <t>.利息费用</t>
    </r>
  </si>
  <si>
    <r>
      <rPr>
        <b/>
        <sz val="9"/>
        <color rgb="FF000000"/>
        <rFont val="Dialog"/>
        <charset val="134"/>
      </rPr>
      <t xml:space="preserve">9. </t>
    </r>
    <r>
      <rPr>
        <b/>
        <sz val="9"/>
        <color rgb="FF000000"/>
        <rFont val="宋体"/>
        <charset val="134"/>
      </rPr>
      <t>院长基金</t>
    </r>
  </si>
  <si>
    <t>本年收入合计</t>
  </si>
  <si>
    <t>本年支出合计</t>
  </si>
  <si>
    <t>上年结转</t>
  </si>
  <si>
    <t>结转下年</t>
  </si>
  <si>
    <t>上年结余</t>
  </si>
  <si>
    <t>收入总计</t>
  </si>
  <si>
    <t>支出总计</t>
  </si>
  <si>
    <t>院长：           分管院长：             财务：               审计：             制表：</t>
  </si>
  <si>
    <t>2024年医院自有资金预算汇总表</t>
  </si>
  <si>
    <t>单位 （盖章）：兰州市口腔医院</t>
  </si>
  <si>
    <t>项  目</t>
  </si>
  <si>
    <t>2021年</t>
  </si>
  <si>
    <t>2022年</t>
  </si>
  <si>
    <t>2023年</t>
  </si>
  <si>
    <t>近三年平均数</t>
  </si>
  <si>
    <t>2024年预算数</t>
  </si>
  <si>
    <t>预算依据</t>
  </si>
  <si>
    <t>一、收入总计</t>
  </si>
  <si>
    <t>医疗收入</t>
  </si>
  <si>
    <t>根据雁滩院区及皋兰路院区业务量，2024年预计事业收入3500万元</t>
  </si>
  <si>
    <t>二、支出总计</t>
  </si>
  <si>
    <t>人员经费</t>
  </si>
  <si>
    <t>以2024年1月工资标准填列：686784.20元×12月= 8241410.40元，采暖补贴按往年发放标准填列884489.45元，合计912.59万元，因床位补贴120万元发放人员工资，医院自有资金792.59万元，因新院储备人才及工资增资，工资支出与近三年平均值增长34.21%。</t>
  </si>
  <si>
    <t>以2024年1月基础性绩效标准填列：429269元×12月= 5151228元,基础性绩效按照2023年财政拨款测算：60000×（1-18%）×70%×121人= 416.72万元,医院自有资金98.40万元，结合2024年预算业务收入、费用情况，预计全年自筹资金绩效合计200.35万元。</t>
  </si>
  <si>
    <t>按照工资基数及社保缴费、住房公积金按照缴费比例，其中养老保险16%，职业年金8%，医疗保险9%，失业保险0.7%，工伤保险0.4%，大病医疗保险17.04元/人/月，住房公积金12%比例填列，与近三年平均值增长98.57%。</t>
  </si>
  <si>
    <t>春节、十一24小时行政值班人员误餐补助标准25元/餐，与2023年预算持平。</t>
  </si>
  <si>
    <t>以2024年1月工资标准填列：430721.45元/月×12月=5168657.40元，合计516.86万元，因新院引进人才，聘用人员人数增加50%，与近三年平均值增长95.81%。</t>
  </si>
  <si>
    <t>受医疗收入下降影响，2023年度奖励金根据财政追加情况，目前单位30%部分无法配套，待收入情况良好，申请追加预算，与近三年平均值下降100%。</t>
  </si>
  <si>
    <t>遗属补贴：（290×2+270）×12月=10200元，遗属增加2人，与近三年平均值增长191.43%</t>
  </si>
  <si>
    <t>按照医院上会标准，在职人员标准1000元，退休人员标准600元，全年26.34万元</t>
  </si>
  <si>
    <t>根据医院制度，2024年度研究生住房补贴500元/月×12月×6人=36000元</t>
  </si>
  <si>
    <t>卫生材料费：</t>
  </si>
  <si>
    <t>根据医务科汇总临床科室专用材料，参照2023年实际支出情况，预计2024年卫生材料费300万元</t>
  </si>
  <si>
    <t>药品费：</t>
  </si>
  <si>
    <t>固定资产折旧费</t>
  </si>
  <si>
    <t>雁滩新院投入设备，固定资产折旧费增加</t>
  </si>
  <si>
    <t>无形资产摊销费</t>
  </si>
  <si>
    <t>雁滩新院投入无形资产，无形资产摊销费增加</t>
  </si>
  <si>
    <t>计提医疗风险基金</t>
  </si>
  <si>
    <t>按照医疗收入的2‰计提</t>
  </si>
  <si>
    <t>日常经营费用</t>
  </si>
  <si>
    <t>科室根据科室消耗笔，纸、购书、装订费等办公费用耗材情况按明细类别进行填列，与近三年平均值持平。</t>
  </si>
  <si>
    <t>根据教育培训科汇总，各类继续教育培训班印刷表格、培训资料等预计1.75万元</t>
  </si>
  <si>
    <t>根据2023年度实际使用水吨数测算，预计每月皋兰路水费0.1万元。雁滩院区水费1万元元，月合计1.1万元，全年电费约13.2万元</t>
  </si>
  <si>
    <t>根据2023年度实际使用电度数测算，预计每月皋兰路电费1万元。雁滩院区电费9万元元，月合计10万元，全年电费约120万元</t>
  </si>
  <si>
    <t>两个院区电话费，网费等合计37.84万元</t>
  </si>
  <si>
    <t>根据2023年度医院公用取暖费测算，皋兰路院区10万元，雁滩院区预计150万元，全年160万元</t>
  </si>
  <si>
    <t>根据2023年度签订的物业合同金额，皋兰路院区27万元，雁滩院区175万元测算，年合计202万元</t>
  </si>
  <si>
    <t>根据办公室、教育培训科汇总，科室根据发展需要申请的、经医院批准同意的、计划安排科室人员的进修、学习、培训及外出考察等差旅费，列出明细（详见附表外出参会培训+进修的交通费）</t>
  </si>
  <si>
    <t>根据总务科及信息科汇总，房屋及设备维修预计2.5万元，网络信息系统运行维护费29.1万元</t>
  </si>
  <si>
    <t>根据教育培训科汇总2024年度继续教育培训班所需场地、车辆租赁费预计6.32万元</t>
  </si>
  <si>
    <t>2024年安排人员参加进修学习中的培训费用1人1万</t>
  </si>
  <si>
    <t>根据教育培训科汇总2024年度继续教育培训班所需支付专家授课费预计8.86万元</t>
  </si>
  <si>
    <t>向工会缴纳的工会经费，按照工资总额的2%计提</t>
  </si>
  <si>
    <t>根据全年医院工作计划，放射、供应室等需委托第三方的各类检测费、医废处理、垃圾处理、宣传费等支出</t>
  </si>
  <si>
    <t>参照2023年度公务用车汽油、过路费、停车费等费用测算，预计2024年度3万元</t>
  </si>
  <si>
    <t>县级领导干部车补1200元/月/人，我院4位领导符合发放条件：4×1200×12=57600元</t>
  </si>
  <si>
    <t>根据医务科汇总业务科室专用设备需求，2024年需使用医用自有资金购置医疗设备5.16万元</t>
  </si>
  <si>
    <t>根据总务科汇总全院办公设备采购需求，2024年需采购办公设备32.95万元</t>
  </si>
  <si>
    <t>利息费用</t>
  </si>
  <si>
    <t>院长基金</t>
  </si>
  <si>
    <t>结     余</t>
  </si>
  <si>
    <t>院长：                      分管院长：                      财务：                      审计：                   制表：</t>
  </si>
  <si>
    <t>2024年财政一般公共预算支出情况表</t>
  </si>
  <si>
    <t>功能科目</t>
  </si>
  <si>
    <t>一般公共预算支出</t>
  </si>
  <si>
    <t>科目编码</t>
  </si>
  <si>
    <t>科目名称</t>
  </si>
  <si>
    <t>合计</t>
  </si>
  <si>
    <t xml:space="preserve">基本支出	</t>
  </si>
  <si>
    <t>项目支出</t>
  </si>
  <si>
    <t>208</t>
  </si>
  <si>
    <t>社会保障和就业支出</t>
  </si>
  <si>
    <t xml:space="preserve">    20805</t>
  </si>
  <si>
    <t>行政事业单位养老支出</t>
  </si>
  <si>
    <t xml:space="preserve">        2080502</t>
  </si>
  <si>
    <t>事业单位离退休</t>
  </si>
  <si>
    <t>210</t>
  </si>
  <si>
    <t>卫生健康支出</t>
  </si>
  <si>
    <t xml:space="preserve">   21002</t>
  </si>
  <si>
    <t>公立医院</t>
  </si>
  <si>
    <t xml:space="preserve">        2100208</t>
  </si>
  <si>
    <t>其他专科医院</t>
  </si>
  <si>
    <t xml:space="preserve">        2100299</t>
  </si>
  <si>
    <t>其他公立医院支出</t>
  </si>
  <si>
    <t>基本支出明细：床位补贴120万元，退休房补0.11万元</t>
  </si>
  <si>
    <t>项目支出明细：结转2023年公立医院高质量发展补助资金100万元</t>
  </si>
  <si>
    <t>2024年医院收入费用预算表</t>
  </si>
  <si>
    <t>行次</t>
  </si>
  <si>
    <t>2023年决算数</t>
  </si>
  <si>
    <t>栏次</t>
  </si>
  <si>
    <t/>
  </si>
  <si>
    <t>1</t>
  </si>
  <si>
    <t>一、年初累计盈余</t>
  </si>
  <si>
    <t xml:space="preserve"> （一）财政项目盈余</t>
  </si>
  <si>
    <t>2</t>
  </si>
  <si>
    <t xml:space="preserve"> （二）医疗盈余</t>
  </si>
  <si>
    <t>3</t>
  </si>
  <si>
    <t xml:space="preserve"> （三）科教盈余</t>
  </si>
  <si>
    <t>4</t>
  </si>
  <si>
    <t xml:space="preserve"> （四）新旧转换盈余</t>
  </si>
  <si>
    <t>5</t>
  </si>
  <si>
    <t>一、收入合计</t>
  </si>
  <si>
    <t>6</t>
  </si>
  <si>
    <t xml:space="preserve"> （一）财政拨款收入</t>
  </si>
  <si>
    <t>7</t>
  </si>
  <si>
    <t xml:space="preserve">     其中：财政基本拨款收入</t>
  </si>
  <si>
    <t>8</t>
  </si>
  <si>
    <t xml:space="preserve">           财政项目拨款收入</t>
  </si>
  <si>
    <t>9</t>
  </si>
  <si>
    <t xml:space="preserve"> （二）事业收入</t>
  </si>
  <si>
    <t>10</t>
  </si>
  <si>
    <t xml:space="preserve">     其中：医疗收入</t>
  </si>
  <si>
    <t>11</t>
  </si>
  <si>
    <t xml:space="preserve">        其中：门诊收入</t>
  </si>
  <si>
    <t>12</t>
  </si>
  <si>
    <t xml:space="preserve">              住院收入</t>
  </si>
  <si>
    <t>13</t>
  </si>
  <si>
    <t xml:space="preserve">           科教收入</t>
  </si>
  <si>
    <t>14</t>
  </si>
  <si>
    <t xml:space="preserve">           非同级财政拨款</t>
  </si>
  <si>
    <t>15</t>
  </si>
  <si>
    <t xml:space="preserve"> （三）上级补助收入</t>
  </si>
  <si>
    <t>16</t>
  </si>
  <si>
    <t xml:space="preserve"> （四）附属单位上缴收入</t>
  </si>
  <si>
    <t>17</t>
  </si>
  <si>
    <t xml:space="preserve"> （五）经营收入</t>
  </si>
  <si>
    <t>18</t>
  </si>
  <si>
    <t xml:space="preserve"> （六）非同级财政拨款收入</t>
  </si>
  <si>
    <t>19</t>
  </si>
  <si>
    <t xml:space="preserve"> （七）投资收益</t>
  </si>
  <si>
    <t>20</t>
  </si>
  <si>
    <t xml:space="preserve"> （八）捐赠收入</t>
  </si>
  <si>
    <t>21</t>
  </si>
  <si>
    <t xml:space="preserve"> （九）利息收入</t>
  </si>
  <si>
    <t>22</t>
  </si>
  <si>
    <t xml:space="preserve"> （十）租金收入</t>
  </si>
  <si>
    <t>23</t>
  </si>
  <si>
    <t xml:space="preserve"> （十一）其他收入</t>
  </si>
  <si>
    <t>24</t>
  </si>
  <si>
    <t>二、费用合计</t>
  </si>
  <si>
    <t>25</t>
  </si>
  <si>
    <t xml:space="preserve"> （一）业务活动费用</t>
  </si>
  <si>
    <t>26</t>
  </si>
  <si>
    <t xml:space="preserve">     1.财政基本拨款经费</t>
  </si>
  <si>
    <t>27</t>
  </si>
  <si>
    <t xml:space="preserve">     2.财政项目拨款经费</t>
  </si>
  <si>
    <t>28</t>
  </si>
  <si>
    <t xml:space="preserve">     3.科教经费</t>
  </si>
  <si>
    <t>29</t>
  </si>
  <si>
    <t xml:space="preserve">     4.其他经费</t>
  </si>
  <si>
    <t>30</t>
  </si>
  <si>
    <t xml:space="preserve"> （二）单位管理费用</t>
  </si>
  <si>
    <t>31</t>
  </si>
  <si>
    <t>32</t>
  </si>
  <si>
    <t>33</t>
  </si>
  <si>
    <t>34</t>
  </si>
  <si>
    <t>35</t>
  </si>
  <si>
    <t xml:space="preserve"> （三）经营费用</t>
  </si>
  <si>
    <t>36</t>
  </si>
  <si>
    <t xml:space="preserve"> （四）资产处置费用</t>
  </si>
  <si>
    <t>37</t>
  </si>
  <si>
    <t xml:space="preserve"> （五）上缴上级费用</t>
  </si>
  <si>
    <t>38</t>
  </si>
  <si>
    <t xml:space="preserve"> （六）对附属单位补助费用</t>
  </si>
  <si>
    <t>39</t>
  </si>
  <si>
    <t xml:space="preserve"> （七）所得税费用</t>
  </si>
  <si>
    <t>40</t>
  </si>
  <si>
    <t xml:space="preserve"> （八）其他费用</t>
  </si>
  <si>
    <t>41</t>
  </si>
  <si>
    <t>三、本期盈余</t>
  </si>
  <si>
    <t>42</t>
  </si>
  <si>
    <t>43</t>
  </si>
  <si>
    <t>44</t>
  </si>
  <si>
    <t xml:space="preserve">     其中：具有限定用途的项目资金盈余</t>
  </si>
  <si>
    <t>45</t>
  </si>
  <si>
    <t>46</t>
  </si>
  <si>
    <t>四、无偿调拨净资产</t>
  </si>
  <si>
    <t>47</t>
  </si>
  <si>
    <t>五、累计盈余</t>
  </si>
  <si>
    <t>48</t>
  </si>
  <si>
    <t>49</t>
  </si>
  <si>
    <t>50</t>
  </si>
  <si>
    <t xml:space="preserve">       加：弥补亏损</t>
  </si>
  <si>
    <t>51</t>
  </si>
  <si>
    <t xml:space="preserve">       加：使用专用基金</t>
  </si>
  <si>
    <t>52</t>
  </si>
  <si>
    <t xml:space="preserve">       加：其他事项</t>
  </si>
  <si>
    <t>53</t>
  </si>
  <si>
    <t>54</t>
  </si>
  <si>
    <t>55</t>
  </si>
  <si>
    <t>2024年成本费用预算表</t>
  </si>
  <si>
    <t>医疗业务成本</t>
  </si>
  <si>
    <t>管理费用</t>
  </si>
  <si>
    <t>小计</t>
  </si>
  <si>
    <t>临床服务类科室</t>
  </si>
  <si>
    <t>医疗技术类科室</t>
  </si>
  <si>
    <t>医疗辅助类科室</t>
  </si>
  <si>
    <t>总   计</t>
  </si>
  <si>
    <t>一、人员经费</t>
  </si>
  <si>
    <t xml:space="preserve">    （一）基本工资</t>
  </si>
  <si>
    <t xml:space="preserve">        1.在编在职人员</t>
  </si>
  <si>
    <t xml:space="preserve">        2.同工同酬聘用人员</t>
  </si>
  <si>
    <t xml:space="preserve">        3.普通聘用人员</t>
  </si>
  <si>
    <t xml:space="preserve">    （二）津贴补贴</t>
  </si>
  <si>
    <t xml:space="preserve">    （三）绩效工资及奖金</t>
  </si>
  <si>
    <t xml:space="preserve">    （四）社会保障费</t>
  </si>
  <si>
    <t xml:space="preserve">    （五）其他</t>
  </si>
  <si>
    <t>二、卫生材料费</t>
  </si>
  <si>
    <t>三、药品费</t>
  </si>
  <si>
    <t>四、固定资产折旧费</t>
  </si>
  <si>
    <t>五、无形资产摊销费</t>
  </si>
  <si>
    <t>六、提取医疗风险基金</t>
  </si>
  <si>
    <t>--</t>
  </si>
  <si>
    <t>七、其他费用</t>
  </si>
  <si>
    <t>2024年(招标采购类)支出预算表</t>
  </si>
  <si>
    <t>2024年招标采购总预算金额</t>
  </si>
  <si>
    <t>282.96万元</t>
  </si>
  <si>
    <t>业务科室</t>
  </si>
  <si>
    <t>采购类目</t>
  </si>
  <si>
    <t>项目名称</t>
  </si>
  <si>
    <t>2024年预算金额</t>
  </si>
  <si>
    <t>预算依据(请详细填写每个项目的预测依据、数据来源、核算方法)</t>
  </si>
  <si>
    <t>总计</t>
  </si>
  <si>
    <t>院办公室</t>
  </si>
  <si>
    <t>办公设备</t>
  </si>
  <si>
    <t>电脑</t>
  </si>
  <si>
    <t>雁滩院区，政府采购网上商城采购价，购置6台，单价0.5万元</t>
  </si>
  <si>
    <t>传真机</t>
  </si>
  <si>
    <t>雁滩院区，政府采购网上商城采购价，购置1台，单价0.05万元</t>
  </si>
  <si>
    <t>社区保健科</t>
  </si>
  <si>
    <t>雁滩院区，政府采购网上商城采购价，购置3台，单价0.5万元</t>
  </si>
  <si>
    <t>打印复印一体机</t>
  </si>
  <si>
    <t>雁滩院区，政府采购网上商城采购价，购置1台，单价1.4万元</t>
  </si>
  <si>
    <t>人事科</t>
  </si>
  <si>
    <t>打印机</t>
  </si>
  <si>
    <t>雁滩院区，政府采购网上商城采购价，购置1台，单价2万元</t>
  </si>
  <si>
    <t>碎纸机</t>
  </si>
  <si>
    <t>雁滩院区，政府采购网上商城采购价，购置1台，单价0.1万元</t>
  </si>
  <si>
    <t>教育培训科</t>
  </si>
  <si>
    <t>医务科</t>
  </si>
  <si>
    <t>台式计算机</t>
  </si>
  <si>
    <t>雁滩院区，政府采购网上商城采购价，购置4台，单价0.5万元</t>
  </si>
  <si>
    <t>办公桌</t>
  </si>
  <si>
    <t>雁滩院区，政府采购网上商城采购价，购置4台，单价0.1万元</t>
  </si>
  <si>
    <t>办公椅</t>
  </si>
  <si>
    <t>雁滩院区，政府采购网上商城采购价，购置4台，单价0.05万元</t>
  </si>
  <si>
    <t>文件柜</t>
  </si>
  <si>
    <t>感染管理科</t>
  </si>
  <si>
    <t>雁滩院区，政府采购网上商城采购价，购置3台，单价0.1万元</t>
  </si>
  <si>
    <t>雁滩院区，政府采购网上商城采购价，购置3台，单价0.05万元</t>
  </si>
  <si>
    <t>雁滩院区，政府采购网上商城采购价，购置2台，单价0.1万元</t>
  </si>
  <si>
    <t>财务科（挂号室）</t>
  </si>
  <si>
    <t>雁滩院区，政府采购网上商城采购价，购置2台，单价0.5万元</t>
  </si>
  <si>
    <t>彩色打印机</t>
  </si>
  <si>
    <t>雁滩院区，政府采购网上商城采购价，购置1台，单价0.2万元</t>
  </si>
  <si>
    <t>装订机</t>
  </si>
  <si>
    <t>雁滩院区，政府采购网上商城采购价，购置1台，单价0.5万元</t>
  </si>
  <si>
    <t>档案柜</t>
  </si>
  <si>
    <t>雁滩院区，政府采购网上商城采购价，购置9组，单价0.04万元</t>
  </si>
  <si>
    <t>验钞机</t>
  </si>
  <si>
    <t>雁滩院区，政府采购网上商城采购价，购置2台，单价0.38万元</t>
  </si>
  <si>
    <t>雁滩院区，政府采购网上商城采购价，购置5台，单价0.1万元</t>
  </si>
  <si>
    <t>雁滩院区，政府采购网上商城采购价，购置5台，单价0.05万元</t>
  </si>
  <si>
    <t>雁滩院区，政府采购网上商城采购价，购置5组，单价0.1万元</t>
  </si>
  <si>
    <t>医保科（审计）</t>
  </si>
  <si>
    <t>雁滩院区，政府采购网上商城采购价，购置2台，单价0.05万元</t>
  </si>
  <si>
    <t>雁滩院区，政府采购网上商城采购价，购置2组，单价0.1万元</t>
  </si>
  <si>
    <t>总务科</t>
  </si>
  <si>
    <t>雁滩院区，政府采购网上商城采购价，购置1台，单价1.5万元</t>
  </si>
  <si>
    <t>铁皮柜</t>
  </si>
  <si>
    <t>雁滩院区，政府采购网上商城采购价，购置6组，单价0.06万元</t>
  </si>
  <si>
    <t>雁滩院区，政府采购网上商城采购价，购置4组，单价0.1万元</t>
  </si>
  <si>
    <t>雁滩院区，政府采购网上商城采购价，购置4把，单价0.05万元</t>
  </si>
  <si>
    <t>服务类</t>
  </si>
  <si>
    <t>皋兰路物业管理费</t>
  </si>
  <si>
    <t>根据上一年度物业合同金额，通过竞争性磋商的形式招标采购</t>
  </si>
  <si>
    <t>雁滩院区物业管理费</t>
  </si>
  <si>
    <t>供应室</t>
  </si>
  <si>
    <t>专用设备</t>
  </si>
  <si>
    <t>脉动真空灭菌器</t>
  </si>
  <si>
    <t>根据个临床科室上报计划，经医务科审核，提交院长办公会审议通过，通过招标采购形式</t>
  </si>
  <si>
    <t>智能清洗注油养护一体机</t>
  </si>
  <si>
    <t xml:space="preserve">医用封口机	</t>
  </si>
  <si>
    <t xml:space="preserve">	移动式紫外线消毒灯车</t>
  </si>
  <si>
    <t>影像放射科</t>
  </si>
  <si>
    <t>牙科X射线机</t>
  </si>
  <si>
    <t>数字影像板扫描仪</t>
  </si>
  <si>
    <t>口腔数字观察仪</t>
  </si>
  <si>
    <t>临床科室</t>
  </si>
  <si>
    <t>医用等离子体空气消毒机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</si>
</sst>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</numFmts>
  <fonts count="5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color theme="1"/>
      <name val="方正小标宋简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Dialog"/>
      <charset val="134"/>
    </font>
    <font>
      <sz val="18"/>
      <color rgb="FF000000"/>
      <name val="宋体"/>
      <charset val="134"/>
    </font>
    <font>
      <sz val="18"/>
      <color indexed="8"/>
      <name val="Dialog"/>
      <charset val="134"/>
    </font>
    <font>
      <sz val="12"/>
      <color indexed="8"/>
      <name val="宋体"/>
      <charset val="134"/>
    </font>
    <font>
      <b/>
      <sz val="12"/>
      <color indexed="8"/>
      <name val="Dialog"/>
      <charset val="134"/>
    </font>
    <font>
      <b/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000000"/>
      <name val="Dialog"/>
      <charset val="134"/>
    </font>
    <font>
      <sz val="14"/>
      <color indexed="8"/>
      <name val="Dialog"/>
      <charset val="134"/>
    </font>
    <font>
      <sz val="9"/>
      <color indexed="8"/>
      <name val="Dialog"/>
      <charset val="134"/>
    </font>
    <font>
      <b/>
      <sz val="9"/>
      <color indexed="8"/>
      <name val="宋体"/>
      <charset val="134"/>
    </font>
    <font>
      <b/>
      <sz val="9"/>
      <color indexed="8"/>
      <name val="Dialog"/>
      <charset val="134"/>
    </font>
    <font>
      <b/>
      <sz val="9"/>
      <color rgb="FF000000"/>
      <name val="Dialo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2065187536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1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12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7" borderId="15" applyNumberFormat="0" applyAlignment="0" applyProtection="0">
      <alignment vertical="center"/>
    </xf>
    <xf numFmtId="0" fontId="40" fillId="8" borderId="16" applyNumberFormat="0" applyAlignment="0" applyProtection="0">
      <alignment vertical="center"/>
    </xf>
    <xf numFmtId="0" fontId="41" fillId="8" borderId="15" applyNumberFormat="0" applyAlignment="0" applyProtection="0">
      <alignment vertical="center"/>
    </xf>
    <xf numFmtId="0" fontId="42" fillId="9" borderId="17" applyNumberFormat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/>
    <xf numFmtId="49" fontId="8" fillId="0" borderId="8" xfId="49" applyNumberFormat="1" applyFont="1" applyFill="1" applyBorder="1" applyAlignment="1">
      <alignment horizontal="center" vertical="center" wrapText="1"/>
    </xf>
    <xf numFmtId="49" fontId="8" fillId="0" borderId="0" xfId="49" applyNumberFormat="1" applyFont="1" applyFill="1" applyBorder="1" applyAlignment="1">
      <alignment horizontal="center" vertical="center" wrapText="1"/>
    </xf>
    <xf numFmtId="49" fontId="8" fillId="0" borderId="9" xfId="49" applyNumberFormat="1" applyFont="1" applyFill="1" applyBorder="1" applyAlignment="1">
      <alignment horizontal="center" vertical="center" wrapText="1"/>
    </xf>
    <xf numFmtId="49" fontId="9" fillId="0" borderId="0" xfId="49" applyNumberFormat="1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176" fontId="10" fillId="0" borderId="1" xfId="49" applyNumberFormat="1" applyFont="1" applyFill="1" applyBorder="1" applyAlignment="1">
      <alignment horizontal="right" vertical="center" wrapText="1"/>
    </xf>
    <xf numFmtId="49" fontId="9" fillId="0" borderId="1" xfId="49" applyNumberFormat="1" applyFont="1" applyFill="1" applyBorder="1" applyAlignment="1">
      <alignment horizontal="left" vertical="center" wrapText="1"/>
    </xf>
    <xf numFmtId="49" fontId="10" fillId="0" borderId="1" xfId="49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49" fontId="8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righ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/>
    <xf numFmtId="0" fontId="0" fillId="0" borderId="0" xfId="0" applyAlignment="1"/>
    <xf numFmtId="0" fontId="11" fillId="0" borderId="0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49" fontId="15" fillId="0" borderId="10" xfId="0" applyNumberFormat="1" applyFont="1" applyBorder="1" applyAlignment="1">
      <alignment horizontal="left" vertical="center" shrinkToFit="1"/>
    </xf>
    <xf numFmtId="0" fontId="11" fillId="0" borderId="11" xfId="0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6" fillId="0" borderId="10" xfId="0" applyNumberFormat="1" applyFont="1" applyBorder="1" applyAlignment="1">
      <alignment horizontal="left" vertical="center" shrinkToFit="1"/>
    </xf>
    <xf numFmtId="49" fontId="5" fillId="0" borderId="10" xfId="0" applyNumberFormat="1" applyFont="1" applyBorder="1" applyAlignment="1">
      <alignment horizontal="left" vertical="center"/>
    </xf>
    <xf numFmtId="0" fontId="6" fillId="0" borderId="0" xfId="0" applyFont="1" applyFill="1" applyAlignment="1"/>
    <xf numFmtId="0" fontId="17" fillId="0" borderId="0" xfId="0" applyFont="1" applyAlignment="1">
      <alignment horizontal="center" vertical="center"/>
    </xf>
    <xf numFmtId="0" fontId="0" fillId="0" borderId="0" xfId="0" applyFill="1" applyAlignment="1"/>
    <xf numFmtId="0" fontId="18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4" borderId="1" xfId="0" applyNumberFormat="1" applyFont="1" applyFill="1" applyBorder="1" applyAlignment="1" applyProtection="1">
      <alignment horizontal="center" vertical="center"/>
    </xf>
    <xf numFmtId="0" fontId="20" fillId="5" borderId="1" xfId="0" applyNumberFormat="1" applyFont="1" applyFill="1" applyBorder="1" applyAlignment="1" applyProtection="1">
      <alignment wrapText="1"/>
    </xf>
    <xf numFmtId="176" fontId="9" fillId="5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vertical="center" wrapText="1"/>
    </xf>
    <xf numFmtId="0" fontId="21" fillId="0" borderId="1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20" fillId="5" borderId="1" xfId="0" applyNumberFormat="1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</xf>
    <xf numFmtId="0" fontId="20" fillId="5" borderId="1" xfId="0" applyNumberFormat="1" applyFont="1" applyFill="1" applyBorder="1" applyAlignment="1" applyProtection="1">
      <alignment horizontal="left" vertical="center" wrapText="1"/>
    </xf>
    <xf numFmtId="176" fontId="9" fillId="5" borderId="1" xfId="0" applyNumberFormat="1" applyFont="1" applyFill="1" applyBorder="1" applyAlignment="1" applyProtection="1">
      <alignment horizontal="right" vertical="center"/>
    </xf>
    <xf numFmtId="176" fontId="9" fillId="4" borderId="1" xfId="0" applyNumberFormat="1" applyFont="1" applyFill="1" applyBorder="1" applyAlignment="1" applyProtection="1">
      <alignment horizontal="right" vertical="center"/>
    </xf>
    <xf numFmtId="0" fontId="20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20" fillId="4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/>
    <xf numFmtId="0" fontId="21" fillId="0" borderId="1" xfId="0" applyNumberFormat="1" applyFont="1" applyFill="1" applyBorder="1" applyAlignment="1" applyProtection="1">
      <alignment horizontal="left" vertical="center" wrapText="1"/>
    </xf>
    <xf numFmtId="176" fontId="21" fillId="4" borderId="1" xfId="0" applyNumberFormat="1" applyFont="1" applyFill="1" applyBorder="1" applyAlignment="1" applyProtection="1">
      <alignment horizontal="right" vertical="center"/>
    </xf>
    <xf numFmtId="176" fontId="21" fillId="0" borderId="1" xfId="0" applyNumberFormat="1" applyFont="1" applyFill="1" applyBorder="1" applyAlignment="1" applyProtection="1">
      <alignment horizontal="right" vertical="center"/>
    </xf>
    <xf numFmtId="0" fontId="22" fillId="0" borderId="1" xfId="0" applyNumberFormat="1" applyFont="1" applyFill="1" applyBorder="1" applyAlignment="1" applyProtection="1">
      <alignment horizontal="left" vertical="center" wrapText="1"/>
    </xf>
    <xf numFmtId="176" fontId="10" fillId="4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Border="1" applyAlignment="1">
      <alignment vertical="center" wrapText="1"/>
    </xf>
    <xf numFmtId="0" fontId="1" fillId="0" borderId="1" xfId="49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left"/>
    </xf>
    <xf numFmtId="0" fontId="24" fillId="0" borderId="0" xfId="0" applyFont="1" applyAlignment="1"/>
    <xf numFmtId="0" fontId="1" fillId="0" borderId="0" xfId="0" applyFont="1" applyAlignment="1"/>
    <xf numFmtId="49" fontId="25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center" vertical="center"/>
    </xf>
    <xf numFmtId="49" fontId="27" fillId="0" borderId="10" xfId="0" applyNumberFormat="1" applyFont="1" applyBorder="1" applyAlignment="1">
      <alignment horizontal="left" vertical="center"/>
    </xf>
    <xf numFmtId="4" fontId="27" fillId="0" borderId="10" xfId="0" applyNumberFormat="1" applyFont="1" applyBorder="1" applyAlignment="1">
      <alignment horizontal="right" vertical="center"/>
    </xf>
    <xf numFmtId="49" fontId="28" fillId="0" borderId="10" xfId="0" applyNumberFormat="1" applyFont="1" applyBorder="1" applyAlignment="1">
      <alignment horizontal="left" vertical="center"/>
    </xf>
    <xf numFmtId="4" fontId="29" fillId="0" borderId="10" xfId="0" applyNumberFormat="1" applyFont="1" applyBorder="1" applyAlignment="1">
      <alignment horizontal="right" vertical="center"/>
    </xf>
    <xf numFmtId="49" fontId="30" fillId="0" borderId="10" xfId="0" applyNumberFormat="1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0" xfId="0" applyFont="1" applyBorder="1" applyAlignment="1">
      <alignment horizontal="right" vertical="center"/>
    </xf>
    <xf numFmtId="0" fontId="29" fillId="0" borderId="10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177" fontId="29" fillId="0" borderId="10" xfId="0" applyNumberFormat="1" applyFont="1" applyBorder="1" applyAlignment="1">
      <alignment horizontal="right" vertical="center"/>
    </xf>
    <xf numFmtId="49" fontId="29" fillId="0" borderId="10" xfId="0" applyNumberFormat="1" applyFont="1" applyBorder="1" applyAlignment="1">
      <alignment horizontal="center" vertical="center"/>
    </xf>
    <xf numFmtId="176" fontId="29" fillId="0" borderId="10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0"/>
  <sheetViews>
    <sheetView workbookViewId="0">
      <selection activeCell="G46" sqref="G46"/>
    </sheetView>
  </sheetViews>
  <sheetFormatPr defaultColWidth="9" defaultRowHeight="11.25" outlineLevelCol="3"/>
  <cols>
    <col min="1" max="1" width="26.375" style="107" customWidth="1"/>
    <col min="2" max="2" width="15.75" style="107" customWidth="1"/>
    <col min="3" max="3" width="24.875" style="107" customWidth="1"/>
    <col min="4" max="4" width="17.125" style="107" customWidth="1"/>
    <col min="5" max="241" width="9" style="107"/>
    <col min="242" max="242" width="31" style="107" customWidth="1"/>
    <col min="243" max="243" width="30.25" style="107" customWidth="1"/>
    <col min="244" max="244" width="31.875" style="107" customWidth="1"/>
    <col min="245" max="245" width="38.375" style="107" customWidth="1"/>
    <col min="246" max="251" width="12" style="107" customWidth="1"/>
    <col min="252" max="497" width="9" style="107"/>
    <col min="498" max="498" width="31" style="107" customWidth="1"/>
    <col min="499" max="499" width="30.25" style="107" customWidth="1"/>
    <col min="500" max="500" width="31.875" style="107" customWidth="1"/>
    <col min="501" max="501" width="38.375" style="107" customWidth="1"/>
    <col min="502" max="507" width="12" style="107" customWidth="1"/>
    <col min="508" max="753" width="9" style="107"/>
    <col min="754" max="754" width="31" style="107" customWidth="1"/>
    <col min="755" max="755" width="30.25" style="107" customWidth="1"/>
    <col min="756" max="756" width="31.875" style="107" customWidth="1"/>
    <col min="757" max="757" width="38.375" style="107" customWidth="1"/>
    <col min="758" max="763" width="12" style="107" customWidth="1"/>
    <col min="764" max="1009" width="9" style="107"/>
    <col min="1010" max="1010" width="31" style="107" customWidth="1"/>
    <col min="1011" max="1011" width="30.25" style="107" customWidth="1"/>
    <col min="1012" max="1012" width="31.875" style="107" customWidth="1"/>
    <col min="1013" max="1013" width="38.375" style="107" customWidth="1"/>
    <col min="1014" max="1019" width="12" style="107" customWidth="1"/>
    <col min="1020" max="1265" width="9" style="107"/>
    <col min="1266" max="1266" width="31" style="107" customWidth="1"/>
    <col min="1267" max="1267" width="30.25" style="107" customWidth="1"/>
    <col min="1268" max="1268" width="31.875" style="107" customWidth="1"/>
    <col min="1269" max="1269" width="38.375" style="107" customWidth="1"/>
    <col min="1270" max="1275" width="12" style="107" customWidth="1"/>
    <col min="1276" max="1521" width="9" style="107"/>
    <col min="1522" max="1522" width="31" style="107" customWidth="1"/>
    <col min="1523" max="1523" width="30.25" style="107" customWidth="1"/>
    <col min="1524" max="1524" width="31.875" style="107" customWidth="1"/>
    <col min="1525" max="1525" width="38.375" style="107" customWidth="1"/>
    <col min="1526" max="1531" width="12" style="107" customWidth="1"/>
    <col min="1532" max="1777" width="9" style="107"/>
    <col min="1778" max="1778" width="31" style="107" customWidth="1"/>
    <col min="1779" max="1779" width="30.25" style="107" customWidth="1"/>
    <col min="1780" max="1780" width="31.875" style="107" customWidth="1"/>
    <col min="1781" max="1781" width="38.375" style="107" customWidth="1"/>
    <col min="1782" max="1787" width="12" style="107" customWidth="1"/>
    <col min="1788" max="2033" width="9" style="107"/>
    <col min="2034" max="2034" width="31" style="107" customWidth="1"/>
    <col min="2035" max="2035" width="30.25" style="107" customWidth="1"/>
    <col min="2036" max="2036" width="31.875" style="107" customWidth="1"/>
    <col min="2037" max="2037" width="38.375" style="107" customWidth="1"/>
    <col min="2038" max="2043" width="12" style="107" customWidth="1"/>
    <col min="2044" max="2289" width="9" style="107"/>
    <col min="2290" max="2290" width="31" style="107" customWidth="1"/>
    <col min="2291" max="2291" width="30.25" style="107" customWidth="1"/>
    <col min="2292" max="2292" width="31.875" style="107" customWidth="1"/>
    <col min="2293" max="2293" width="38.375" style="107" customWidth="1"/>
    <col min="2294" max="2299" width="12" style="107" customWidth="1"/>
    <col min="2300" max="2545" width="9" style="107"/>
    <col min="2546" max="2546" width="31" style="107" customWidth="1"/>
    <col min="2547" max="2547" width="30.25" style="107" customWidth="1"/>
    <col min="2548" max="2548" width="31.875" style="107" customWidth="1"/>
    <col min="2549" max="2549" width="38.375" style="107" customWidth="1"/>
    <col min="2550" max="2555" width="12" style="107" customWidth="1"/>
    <col min="2556" max="2801" width="9" style="107"/>
    <col min="2802" max="2802" width="31" style="107" customWidth="1"/>
    <col min="2803" max="2803" width="30.25" style="107" customWidth="1"/>
    <col min="2804" max="2804" width="31.875" style="107" customWidth="1"/>
    <col min="2805" max="2805" width="38.375" style="107" customWidth="1"/>
    <col min="2806" max="2811" width="12" style="107" customWidth="1"/>
    <col min="2812" max="3057" width="9" style="107"/>
    <col min="3058" max="3058" width="31" style="107" customWidth="1"/>
    <col min="3059" max="3059" width="30.25" style="107" customWidth="1"/>
    <col min="3060" max="3060" width="31.875" style="107" customWidth="1"/>
    <col min="3061" max="3061" width="38.375" style="107" customWidth="1"/>
    <col min="3062" max="3067" width="12" style="107" customWidth="1"/>
    <col min="3068" max="3313" width="9" style="107"/>
    <col min="3314" max="3314" width="31" style="107" customWidth="1"/>
    <col min="3315" max="3315" width="30.25" style="107" customWidth="1"/>
    <col min="3316" max="3316" width="31.875" style="107" customWidth="1"/>
    <col min="3317" max="3317" width="38.375" style="107" customWidth="1"/>
    <col min="3318" max="3323" width="12" style="107" customWidth="1"/>
    <col min="3324" max="3569" width="9" style="107"/>
    <col min="3570" max="3570" width="31" style="107" customWidth="1"/>
    <col min="3571" max="3571" width="30.25" style="107" customWidth="1"/>
    <col min="3572" max="3572" width="31.875" style="107" customWidth="1"/>
    <col min="3573" max="3573" width="38.375" style="107" customWidth="1"/>
    <col min="3574" max="3579" width="12" style="107" customWidth="1"/>
    <col min="3580" max="3825" width="9" style="107"/>
    <col min="3826" max="3826" width="31" style="107" customWidth="1"/>
    <col min="3827" max="3827" width="30.25" style="107" customWidth="1"/>
    <col min="3828" max="3828" width="31.875" style="107" customWidth="1"/>
    <col min="3829" max="3829" width="38.375" style="107" customWidth="1"/>
    <col min="3830" max="3835" width="12" style="107" customWidth="1"/>
    <col min="3836" max="4081" width="9" style="107"/>
    <col min="4082" max="4082" width="31" style="107" customWidth="1"/>
    <col min="4083" max="4083" width="30.25" style="107" customWidth="1"/>
    <col min="4084" max="4084" width="31.875" style="107" customWidth="1"/>
    <col min="4085" max="4085" width="38.375" style="107" customWidth="1"/>
    <col min="4086" max="4091" width="12" style="107" customWidth="1"/>
    <col min="4092" max="4337" width="9" style="107"/>
    <col min="4338" max="4338" width="31" style="107" customWidth="1"/>
    <col min="4339" max="4339" width="30.25" style="107" customWidth="1"/>
    <col min="4340" max="4340" width="31.875" style="107" customWidth="1"/>
    <col min="4341" max="4341" width="38.375" style="107" customWidth="1"/>
    <col min="4342" max="4347" width="12" style="107" customWidth="1"/>
    <col min="4348" max="4593" width="9" style="107"/>
    <col min="4594" max="4594" width="31" style="107" customWidth="1"/>
    <col min="4595" max="4595" width="30.25" style="107" customWidth="1"/>
    <col min="4596" max="4596" width="31.875" style="107" customWidth="1"/>
    <col min="4597" max="4597" width="38.375" style="107" customWidth="1"/>
    <col min="4598" max="4603" width="12" style="107" customWidth="1"/>
    <col min="4604" max="4849" width="9" style="107"/>
    <col min="4850" max="4850" width="31" style="107" customWidth="1"/>
    <col min="4851" max="4851" width="30.25" style="107" customWidth="1"/>
    <col min="4852" max="4852" width="31.875" style="107" customWidth="1"/>
    <col min="4853" max="4853" width="38.375" style="107" customWidth="1"/>
    <col min="4854" max="4859" width="12" style="107" customWidth="1"/>
    <col min="4860" max="5105" width="9" style="107"/>
    <col min="5106" max="5106" width="31" style="107" customWidth="1"/>
    <col min="5107" max="5107" width="30.25" style="107" customWidth="1"/>
    <col min="5108" max="5108" width="31.875" style="107" customWidth="1"/>
    <col min="5109" max="5109" width="38.375" style="107" customWidth="1"/>
    <col min="5110" max="5115" width="12" style="107" customWidth="1"/>
    <col min="5116" max="5361" width="9" style="107"/>
    <col min="5362" max="5362" width="31" style="107" customWidth="1"/>
    <col min="5363" max="5363" width="30.25" style="107" customWidth="1"/>
    <col min="5364" max="5364" width="31.875" style="107" customWidth="1"/>
    <col min="5365" max="5365" width="38.375" style="107" customWidth="1"/>
    <col min="5366" max="5371" width="12" style="107" customWidth="1"/>
    <col min="5372" max="5617" width="9" style="107"/>
    <col min="5618" max="5618" width="31" style="107" customWidth="1"/>
    <col min="5619" max="5619" width="30.25" style="107" customWidth="1"/>
    <col min="5620" max="5620" width="31.875" style="107" customWidth="1"/>
    <col min="5621" max="5621" width="38.375" style="107" customWidth="1"/>
    <col min="5622" max="5627" width="12" style="107" customWidth="1"/>
    <col min="5628" max="5873" width="9" style="107"/>
    <col min="5874" max="5874" width="31" style="107" customWidth="1"/>
    <col min="5875" max="5875" width="30.25" style="107" customWidth="1"/>
    <col min="5876" max="5876" width="31.875" style="107" customWidth="1"/>
    <col min="5877" max="5877" width="38.375" style="107" customWidth="1"/>
    <col min="5878" max="5883" width="12" style="107" customWidth="1"/>
    <col min="5884" max="6129" width="9" style="107"/>
    <col min="6130" max="6130" width="31" style="107" customWidth="1"/>
    <col min="6131" max="6131" width="30.25" style="107" customWidth="1"/>
    <col min="6132" max="6132" width="31.875" style="107" customWidth="1"/>
    <col min="6133" max="6133" width="38.375" style="107" customWidth="1"/>
    <col min="6134" max="6139" width="12" style="107" customWidth="1"/>
    <col min="6140" max="6385" width="9" style="107"/>
    <col min="6386" max="6386" width="31" style="107" customWidth="1"/>
    <col min="6387" max="6387" width="30.25" style="107" customWidth="1"/>
    <col min="6388" max="6388" width="31.875" style="107" customWidth="1"/>
    <col min="6389" max="6389" width="38.375" style="107" customWidth="1"/>
    <col min="6390" max="6395" width="12" style="107" customWidth="1"/>
    <col min="6396" max="6641" width="9" style="107"/>
    <col min="6642" max="6642" width="31" style="107" customWidth="1"/>
    <col min="6643" max="6643" width="30.25" style="107" customWidth="1"/>
    <col min="6644" max="6644" width="31.875" style="107" customWidth="1"/>
    <col min="6645" max="6645" width="38.375" style="107" customWidth="1"/>
    <col min="6646" max="6651" width="12" style="107" customWidth="1"/>
    <col min="6652" max="6897" width="9" style="107"/>
    <col min="6898" max="6898" width="31" style="107" customWidth="1"/>
    <col min="6899" max="6899" width="30.25" style="107" customWidth="1"/>
    <col min="6900" max="6900" width="31.875" style="107" customWidth="1"/>
    <col min="6901" max="6901" width="38.375" style="107" customWidth="1"/>
    <col min="6902" max="6907" width="12" style="107" customWidth="1"/>
    <col min="6908" max="7153" width="9" style="107"/>
    <col min="7154" max="7154" width="31" style="107" customWidth="1"/>
    <col min="7155" max="7155" width="30.25" style="107" customWidth="1"/>
    <col min="7156" max="7156" width="31.875" style="107" customWidth="1"/>
    <col min="7157" max="7157" width="38.375" style="107" customWidth="1"/>
    <col min="7158" max="7163" width="12" style="107" customWidth="1"/>
    <col min="7164" max="7409" width="9" style="107"/>
    <col min="7410" max="7410" width="31" style="107" customWidth="1"/>
    <col min="7411" max="7411" width="30.25" style="107" customWidth="1"/>
    <col min="7412" max="7412" width="31.875" style="107" customWidth="1"/>
    <col min="7413" max="7413" width="38.375" style="107" customWidth="1"/>
    <col min="7414" max="7419" width="12" style="107" customWidth="1"/>
    <col min="7420" max="7665" width="9" style="107"/>
    <col min="7666" max="7666" width="31" style="107" customWidth="1"/>
    <col min="7667" max="7667" width="30.25" style="107" customWidth="1"/>
    <col min="7668" max="7668" width="31.875" style="107" customWidth="1"/>
    <col min="7669" max="7669" width="38.375" style="107" customWidth="1"/>
    <col min="7670" max="7675" width="12" style="107" customWidth="1"/>
    <col min="7676" max="7921" width="9" style="107"/>
    <col min="7922" max="7922" width="31" style="107" customWidth="1"/>
    <col min="7923" max="7923" width="30.25" style="107" customWidth="1"/>
    <col min="7924" max="7924" width="31.875" style="107" customWidth="1"/>
    <col min="7925" max="7925" width="38.375" style="107" customWidth="1"/>
    <col min="7926" max="7931" width="12" style="107" customWidth="1"/>
    <col min="7932" max="8177" width="9" style="107"/>
    <col min="8178" max="8178" width="31" style="107" customWidth="1"/>
    <col min="8179" max="8179" width="30.25" style="107" customWidth="1"/>
    <col min="8180" max="8180" width="31.875" style="107" customWidth="1"/>
    <col min="8181" max="8181" width="38.375" style="107" customWidth="1"/>
    <col min="8182" max="8187" width="12" style="107" customWidth="1"/>
    <col min="8188" max="8433" width="9" style="107"/>
    <col min="8434" max="8434" width="31" style="107" customWidth="1"/>
    <col min="8435" max="8435" width="30.25" style="107" customWidth="1"/>
    <col min="8436" max="8436" width="31.875" style="107" customWidth="1"/>
    <col min="8437" max="8437" width="38.375" style="107" customWidth="1"/>
    <col min="8438" max="8443" width="12" style="107" customWidth="1"/>
    <col min="8444" max="8689" width="9" style="107"/>
    <col min="8690" max="8690" width="31" style="107" customWidth="1"/>
    <col min="8691" max="8691" width="30.25" style="107" customWidth="1"/>
    <col min="8692" max="8692" width="31.875" style="107" customWidth="1"/>
    <col min="8693" max="8693" width="38.375" style="107" customWidth="1"/>
    <col min="8694" max="8699" width="12" style="107" customWidth="1"/>
    <col min="8700" max="8945" width="9" style="107"/>
    <col min="8946" max="8946" width="31" style="107" customWidth="1"/>
    <col min="8947" max="8947" width="30.25" style="107" customWidth="1"/>
    <col min="8948" max="8948" width="31.875" style="107" customWidth="1"/>
    <col min="8949" max="8949" width="38.375" style="107" customWidth="1"/>
    <col min="8950" max="8955" width="12" style="107" customWidth="1"/>
    <col min="8956" max="9201" width="9" style="107"/>
    <col min="9202" max="9202" width="31" style="107" customWidth="1"/>
    <col min="9203" max="9203" width="30.25" style="107" customWidth="1"/>
    <col min="9204" max="9204" width="31.875" style="107" customWidth="1"/>
    <col min="9205" max="9205" width="38.375" style="107" customWidth="1"/>
    <col min="9206" max="9211" width="12" style="107" customWidth="1"/>
    <col min="9212" max="9457" width="9" style="107"/>
    <col min="9458" max="9458" width="31" style="107" customWidth="1"/>
    <col min="9459" max="9459" width="30.25" style="107" customWidth="1"/>
    <col min="9460" max="9460" width="31.875" style="107" customWidth="1"/>
    <col min="9461" max="9461" width="38.375" style="107" customWidth="1"/>
    <col min="9462" max="9467" width="12" style="107" customWidth="1"/>
    <col min="9468" max="9713" width="9" style="107"/>
    <col min="9714" max="9714" width="31" style="107" customWidth="1"/>
    <col min="9715" max="9715" width="30.25" style="107" customWidth="1"/>
    <col min="9716" max="9716" width="31.875" style="107" customWidth="1"/>
    <col min="9717" max="9717" width="38.375" style="107" customWidth="1"/>
    <col min="9718" max="9723" width="12" style="107" customWidth="1"/>
    <col min="9724" max="9969" width="9" style="107"/>
    <col min="9970" max="9970" width="31" style="107" customWidth="1"/>
    <col min="9971" max="9971" width="30.25" style="107" customWidth="1"/>
    <col min="9972" max="9972" width="31.875" style="107" customWidth="1"/>
    <col min="9973" max="9973" width="38.375" style="107" customWidth="1"/>
    <col min="9974" max="9979" width="12" style="107" customWidth="1"/>
    <col min="9980" max="10225" width="9" style="107"/>
    <col min="10226" max="10226" width="31" style="107" customWidth="1"/>
    <col min="10227" max="10227" width="30.25" style="107" customWidth="1"/>
    <col min="10228" max="10228" width="31.875" style="107" customWidth="1"/>
    <col min="10229" max="10229" width="38.375" style="107" customWidth="1"/>
    <col min="10230" max="10235" width="12" style="107" customWidth="1"/>
    <col min="10236" max="10481" width="9" style="107"/>
    <col min="10482" max="10482" width="31" style="107" customWidth="1"/>
    <col min="10483" max="10483" width="30.25" style="107" customWidth="1"/>
    <col min="10484" max="10484" width="31.875" style="107" customWidth="1"/>
    <col min="10485" max="10485" width="38.375" style="107" customWidth="1"/>
    <col min="10486" max="10491" width="12" style="107" customWidth="1"/>
    <col min="10492" max="10737" width="9" style="107"/>
    <col min="10738" max="10738" width="31" style="107" customWidth="1"/>
    <col min="10739" max="10739" width="30.25" style="107" customWidth="1"/>
    <col min="10740" max="10740" width="31.875" style="107" customWidth="1"/>
    <col min="10741" max="10741" width="38.375" style="107" customWidth="1"/>
    <col min="10742" max="10747" width="12" style="107" customWidth="1"/>
    <col min="10748" max="10993" width="9" style="107"/>
    <col min="10994" max="10994" width="31" style="107" customWidth="1"/>
    <col min="10995" max="10995" width="30.25" style="107" customWidth="1"/>
    <col min="10996" max="10996" width="31.875" style="107" customWidth="1"/>
    <col min="10997" max="10997" width="38.375" style="107" customWidth="1"/>
    <col min="10998" max="11003" width="12" style="107" customWidth="1"/>
    <col min="11004" max="11249" width="9" style="107"/>
    <col min="11250" max="11250" width="31" style="107" customWidth="1"/>
    <col min="11251" max="11251" width="30.25" style="107" customWidth="1"/>
    <col min="11252" max="11252" width="31.875" style="107" customWidth="1"/>
    <col min="11253" max="11253" width="38.375" style="107" customWidth="1"/>
    <col min="11254" max="11259" width="12" style="107" customWidth="1"/>
    <col min="11260" max="11505" width="9" style="107"/>
    <col min="11506" max="11506" width="31" style="107" customWidth="1"/>
    <col min="11507" max="11507" width="30.25" style="107" customWidth="1"/>
    <col min="11508" max="11508" width="31.875" style="107" customWidth="1"/>
    <col min="11509" max="11509" width="38.375" style="107" customWidth="1"/>
    <col min="11510" max="11515" width="12" style="107" customWidth="1"/>
    <col min="11516" max="11761" width="9" style="107"/>
    <col min="11762" max="11762" width="31" style="107" customWidth="1"/>
    <col min="11763" max="11763" width="30.25" style="107" customWidth="1"/>
    <col min="11764" max="11764" width="31.875" style="107" customWidth="1"/>
    <col min="11765" max="11765" width="38.375" style="107" customWidth="1"/>
    <col min="11766" max="11771" width="12" style="107" customWidth="1"/>
    <col min="11772" max="12017" width="9" style="107"/>
    <col min="12018" max="12018" width="31" style="107" customWidth="1"/>
    <col min="12019" max="12019" width="30.25" style="107" customWidth="1"/>
    <col min="12020" max="12020" width="31.875" style="107" customWidth="1"/>
    <col min="12021" max="12021" width="38.375" style="107" customWidth="1"/>
    <col min="12022" max="12027" width="12" style="107" customWidth="1"/>
    <col min="12028" max="12273" width="9" style="107"/>
    <col min="12274" max="12274" width="31" style="107" customWidth="1"/>
    <col min="12275" max="12275" width="30.25" style="107" customWidth="1"/>
    <col min="12276" max="12276" width="31.875" style="107" customWidth="1"/>
    <col min="12277" max="12277" width="38.375" style="107" customWidth="1"/>
    <col min="12278" max="12283" width="12" style="107" customWidth="1"/>
    <col min="12284" max="12529" width="9" style="107"/>
    <col min="12530" max="12530" width="31" style="107" customWidth="1"/>
    <col min="12531" max="12531" width="30.25" style="107" customWidth="1"/>
    <col min="12532" max="12532" width="31.875" style="107" customWidth="1"/>
    <col min="12533" max="12533" width="38.375" style="107" customWidth="1"/>
    <col min="12534" max="12539" width="12" style="107" customWidth="1"/>
    <col min="12540" max="12785" width="9" style="107"/>
    <col min="12786" max="12786" width="31" style="107" customWidth="1"/>
    <col min="12787" max="12787" width="30.25" style="107" customWidth="1"/>
    <col min="12788" max="12788" width="31.875" style="107" customWidth="1"/>
    <col min="12789" max="12789" width="38.375" style="107" customWidth="1"/>
    <col min="12790" max="12795" width="12" style="107" customWidth="1"/>
    <col min="12796" max="13041" width="9" style="107"/>
    <col min="13042" max="13042" width="31" style="107" customWidth="1"/>
    <col min="13043" max="13043" width="30.25" style="107" customWidth="1"/>
    <col min="13044" max="13044" width="31.875" style="107" customWidth="1"/>
    <col min="13045" max="13045" width="38.375" style="107" customWidth="1"/>
    <col min="13046" max="13051" width="12" style="107" customWidth="1"/>
    <col min="13052" max="13297" width="9" style="107"/>
    <col min="13298" max="13298" width="31" style="107" customWidth="1"/>
    <col min="13299" max="13299" width="30.25" style="107" customWidth="1"/>
    <col min="13300" max="13300" width="31.875" style="107" customWidth="1"/>
    <col min="13301" max="13301" width="38.375" style="107" customWidth="1"/>
    <col min="13302" max="13307" width="12" style="107" customWidth="1"/>
    <col min="13308" max="13553" width="9" style="107"/>
    <col min="13554" max="13554" width="31" style="107" customWidth="1"/>
    <col min="13555" max="13555" width="30.25" style="107" customWidth="1"/>
    <col min="13556" max="13556" width="31.875" style="107" customWidth="1"/>
    <col min="13557" max="13557" width="38.375" style="107" customWidth="1"/>
    <col min="13558" max="13563" width="12" style="107" customWidth="1"/>
    <col min="13564" max="13809" width="9" style="107"/>
    <col min="13810" max="13810" width="31" style="107" customWidth="1"/>
    <col min="13811" max="13811" width="30.25" style="107" customWidth="1"/>
    <col min="13812" max="13812" width="31.875" style="107" customWidth="1"/>
    <col min="13813" max="13813" width="38.375" style="107" customWidth="1"/>
    <col min="13814" max="13819" width="12" style="107" customWidth="1"/>
    <col min="13820" max="14065" width="9" style="107"/>
    <col min="14066" max="14066" width="31" style="107" customWidth="1"/>
    <col min="14067" max="14067" width="30.25" style="107" customWidth="1"/>
    <col min="14068" max="14068" width="31.875" style="107" customWidth="1"/>
    <col min="14069" max="14069" width="38.375" style="107" customWidth="1"/>
    <col min="14070" max="14075" width="12" style="107" customWidth="1"/>
    <col min="14076" max="14321" width="9" style="107"/>
    <col min="14322" max="14322" width="31" style="107" customWidth="1"/>
    <col min="14323" max="14323" width="30.25" style="107" customWidth="1"/>
    <col min="14324" max="14324" width="31.875" style="107" customWidth="1"/>
    <col min="14325" max="14325" width="38.375" style="107" customWidth="1"/>
    <col min="14326" max="14331" width="12" style="107" customWidth="1"/>
    <col min="14332" max="14577" width="9" style="107"/>
    <col min="14578" max="14578" width="31" style="107" customWidth="1"/>
    <col min="14579" max="14579" width="30.25" style="107" customWidth="1"/>
    <col min="14580" max="14580" width="31.875" style="107" customWidth="1"/>
    <col min="14581" max="14581" width="38.375" style="107" customWidth="1"/>
    <col min="14582" max="14587" width="12" style="107" customWidth="1"/>
    <col min="14588" max="14833" width="9" style="107"/>
    <col min="14834" max="14834" width="31" style="107" customWidth="1"/>
    <col min="14835" max="14835" width="30.25" style="107" customWidth="1"/>
    <col min="14836" max="14836" width="31.875" style="107" customWidth="1"/>
    <col min="14837" max="14837" width="38.375" style="107" customWidth="1"/>
    <col min="14838" max="14843" width="12" style="107" customWidth="1"/>
    <col min="14844" max="15089" width="9" style="107"/>
    <col min="15090" max="15090" width="31" style="107" customWidth="1"/>
    <col min="15091" max="15091" width="30.25" style="107" customWidth="1"/>
    <col min="15092" max="15092" width="31.875" style="107" customWidth="1"/>
    <col min="15093" max="15093" width="38.375" style="107" customWidth="1"/>
    <col min="15094" max="15099" width="12" style="107" customWidth="1"/>
    <col min="15100" max="15345" width="9" style="107"/>
    <col min="15346" max="15346" width="31" style="107" customWidth="1"/>
    <col min="15347" max="15347" width="30.25" style="107" customWidth="1"/>
    <col min="15348" max="15348" width="31.875" style="107" customWidth="1"/>
    <col min="15349" max="15349" width="38.375" style="107" customWidth="1"/>
    <col min="15350" max="15355" width="12" style="107" customWidth="1"/>
    <col min="15356" max="15601" width="9" style="107"/>
    <col min="15602" max="15602" width="31" style="107" customWidth="1"/>
    <col min="15603" max="15603" width="30.25" style="107" customWidth="1"/>
    <col min="15604" max="15604" width="31.875" style="107" customWidth="1"/>
    <col min="15605" max="15605" width="38.375" style="107" customWidth="1"/>
    <col min="15606" max="15611" width="12" style="107" customWidth="1"/>
    <col min="15612" max="15857" width="9" style="107"/>
    <col min="15858" max="15858" width="31" style="107" customWidth="1"/>
    <col min="15859" max="15859" width="30.25" style="107" customWidth="1"/>
    <col min="15860" max="15860" width="31.875" style="107" customWidth="1"/>
    <col min="15861" max="15861" width="38.375" style="107" customWidth="1"/>
    <col min="15862" max="15867" width="12" style="107" customWidth="1"/>
    <col min="15868" max="16113" width="9" style="107"/>
    <col min="16114" max="16114" width="31" style="107" customWidth="1"/>
    <col min="16115" max="16115" width="30.25" style="107" customWidth="1"/>
    <col min="16116" max="16116" width="31.875" style="107" customWidth="1"/>
    <col min="16117" max="16117" width="38.375" style="107" customWidth="1"/>
    <col min="16118" max="16123" width="12" style="107" customWidth="1"/>
    <col min="16124" max="16384" width="9" style="107"/>
  </cols>
  <sheetData>
    <row r="1" s="106" customFormat="1" ht="25" customHeight="1" spans="1:4">
      <c r="A1" s="108" t="s">
        <v>0</v>
      </c>
      <c r="B1" s="109"/>
      <c r="C1" s="109"/>
      <c r="D1" s="109"/>
    </row>
    <row r="2" s="72" customFormat="1" ht="20" customHeight="1" spans="1:4">
      <c r="A2" s="76" t="s">
        <v>1</v>
      </c>
      <c r="B2" s="76"/>
      <c r="C2" s="76"/>
      <c r="D2" s="77" t="s">
        <v>2</v>
      </c>
    </row>
    <row r="3" ht="16" customHeight="1" spans="1:4">
      <c r="A3" s="110" t="s">
        <v>3</v>
      </c>
      <c r="B3" s="110"/>
      <c r="C3" s="110" t="s">
        <v>4</v>
      </c>
      <c r="D3" s="110"/>
    </row>
    <row r="4" ht="16" customHeight="1" spans="1:4">
      <c r="A4" s="110" t="s">
        <v>5</v>
      </c>
      <c r="B4" s="110" t="s">
        <v>6</v>
      </c>
      <c r="C4" s="110" t="s">
        <v>5</v>
      </c>
      <c r="D4" s="110" t="s">
        <v>6</v>
      </c>
    </row>
    <row r="5" ht="16" customHeight="1" spans="1:4">
      <c r="A5" s="111" t="s">
        <v>7</v>
      </c>
      <c r="B5" s="112">
        <v>120.11</v>
      </c>
      <c r="C5" s="113" t="s">
        <v>8</v>
      </c>
      <c r="D5" s="114">
        <f>D6+D7</f>
        <v>2500.4</v>
      </c>
    </row>
    <row r="6" ht="16" customHeight="1" spans="1:4">
      <c r="A6" s="111" t="s">
        <v>9</v>
      </c>
      <c r="B6" s="112">
        <v>0</v>
      </c>
      <c r="C6" s="96" t="s">
        <v>10</v>
      </c>
      <c r="D6" s="112">
        <v>120.11</v>
      </c>
    </row>
    <row r="7" ht="16" customHeight="1" spans="1:4">
      <c r="A7" s="111" t="s">
        <v>11</v>
      </c>
      <c r="B7" s="112">
        <v>0</v>
      </c>
      <c r="C7" s="96" t="s">
        <v>12</v>
      </c>
      <c r="D7" s="112">
        <v>2380.29</v>
      </c>
    </row>
    <row r="8" ht="16" customHeight="1" spans="1:4">
      <c r="A8" s="111" t="s">
        <v>13</v>
      </c>
      <c r="B8" s="112">
        <v>3500</v>
      </c>
      <c r="C8" s="113" t="s">
        <v>14</v>
      </c>
      <c r="D8" s="114">
        <f>D9+D19+D20+D21+D22+D23+D24+D44+D45</f>
        <v>3500</v>
      </c>
    </row>
    <row r="9" ht="16" customHeight="1" spans="1:4">
      <c r="A9" s="111" t="s">
        <v>15</v>
      </c>
      <c r="B9" s="112">
        <v>0</v>
      </c>
      <c r="C9" s="115" t="s">
        <v>16</v>
      </c>
      <c r="D9" s="112">
        <f>SUM(D10:D18)</f>
        <v>2254.76</v>
      </c>
    </row>
    <row r="10" ht="16" customHeight="1" spans="1:4">
      <c r="A10" s="116" t="s">
        <v>17</v>
      </c>
      <c r="B10" s="117">
        <v>0</v>
      </c>
      <c r="C10" s="96" t="s">
        <v>18</v>
      </c>
      <c r="D10" s="112">
        <v>792.59</v>
      </c>
    </row>
    <row r="11" ht="16" customHeight="1" spans="1:4">
      <c r="A11" s="118"/>
      <c r="B11" s="117"/>
      <c r="C11" s="96" t="s">
        <v>19</v>
      </c>
      <c r="D11" s="112">
        <v>200.35</v>
      </c>
    </row>
    <row r="12" ht="16" customHeight="1" spans="1:4">
      <c r="A12" s="116"/>
      <c r="B12" s="117"/>
      <c r="C12" s="96" t="s">
        <v>20</v>
      </c>
      <c r="D12" s="112">
        <v>713.5</v>
      </c>
    </row>
    <row r="13" ht="16" customHeight="1" spans="1:4">
      <c r="A13" s="116"/>
      <c r="B13" s="117"/>
      <c r="C13" s="96" t="s">
        <v>21</v>
      </c>
      <c r="D13" s="112">
        <v>0.5</v>
      </c>
    </row>
    <row r="14" ht="16" customHeight="1" spans="1:4">
      <c r="A14" s="116"/>
      <c r="B14" s="117"/>
      <c r="C14" s="96" t="s">
        <v>22</v>
      </c>
      <c r="D14" s="112">
        <v>516.86</v>
      </c>
    </row>
    <row r="15" ht="16" customHeight="1" spans="1:4">
      <c r="A15" s="116"/>
      <c r="B15" s="117"/>
      <c r="C15" s="96" t="s">
        <v>23</v>
      </c>
      <c r="D15" s="112">
        <v>0</v>
      </c>
    </row>
    <row r="16" ht="16" customHeight="1" spans="1:4">
      <c r="A16" s="119"/>
      <c r="B16" s="117"/>
      <c r="C16" s="96" t="s">
        <v>24</v>
      </c>
      <c r="D16" s="112">
        <v>1.02</v>
      </c>
    </row>
    <row r="17" ht="16" customHeight="1" spans="1:4">
      <c r="A17" s="119"/>
      <c r="B17" s="117"/>
      <c r="C17" s="96" t="s">
        <v>25</v>
      </c>
      <c r="D17" s="112">
        <v>26.34</v>
      </c>
    </row>
    <row r="18" ht="16" customHeight="1" spans="1:4">
      <c r="A18" s="119"/>
      <c r="B18" s="117"/>
      <c r="C18" s="96" t="s">
        <v>26</v>
      </c>
      <c r="D18" s="112">
        <v>3.6</v>
      </c>
    </row>
    <row r="19" ht="16" customHeight="1" spans="1:4">
      <c r="A19" s="119"/>
      <c r="B19" s="117"/>
      <c r="C19" s="115" t="s">
        <v>27</v>
      </c>
      <c r="D19" s="112">
        <v>300</v>
      </c>
    </row>
    <row r="20" ht="16" customHeight="1" spans="1:4">
      <c r="A20" s="119"/>
      <c r="B20" s="117"/>
      <c r="C20" s="115" t="s">
        <v>28</v>
      </c>
      <c r="D20" s="112">
        <v>0</v>
      </c>
    </row>
    <row r="21" ht="16" customHeight="1" spans="1:4">
      <c r="A21" s="119"/>
      <c r="B21" s="117"/>
      <c r="C21" s="115" t="s">
        <v>29</v>
      </c>
      <c r="D21" s="112">
        <v>142</v>
      </c>
    </row>
    <row r="22" ht="16" customHeight="1" spans="1:4">
      <c r="A22" s="119"/>
      <c r="B22" s="117"/>
      <c r="C22" s="115" t="s">
        <v>30</v>
      </c>
      <c r="D22" s="112">
        <v>42</v>
      </c>
    </row>
    <row r="23" ht="16" customHeight="1" spans="1:4">
      <c r="A23" s="119"/>
      <c r="B23" s="117"/>
      <c r="C23" s="115" t="s">
        <v>31</v>
      </c>
      <c r="D23" s="112">
        <v>7</v>
      </c>
    </row>
    <row r="24" ht="16" customHeight="1" spans="1:4">
      <c r="A24" s="119"/>
      <c r="B24" s="117"/>
      <c r="C24" s="115" t="s">
        <v>32</v>
      </c>
      <c r="D24" s="112">
        <f>SUM(D25:D43)</f>
        <v>734.24</v>
      </c>
    </row>
    <row r="25" ht="16" customHeight="1" spans="1:4">
      <c r="A25" s="119"/>
      <c r="B25" s="117"/>
      <c r="C25" s="96" t="s">
        <v>33</v>
      </c>
      <c r="D25" s="112">
        <v>7</v>
      </c>
    </row>
    <row r="26" ht="16" customHeight="1" spans="1:4">
      <c r="A26" s="119"/>
      <c r="B26" s="117"/>
      <c r="C26" s="96" t="s">
        <v>34</v>
      </c>
      <c r="D26" s="112">
        <v>1.75</v>
      </c>
    </row>
    <row r="27" ht="16" customHeight="1" spans="1:4">
      <c r="A27" s="119"/>
      <c r="B27" s="117"/>
      <c r="C27" s="96" t="s">
        <v>35</v>
      </c>
      <c r="D27" s="112">
        <v>13.2</v>
      </c>
    </row>
    <row r="28" ht="16" customHeight="1" spans="1:4">
      <c r="A28" s="119"/>
      <c r="B28" s="117"/>
      <c r="C28" s="96" t="s">
        <v>36</v>
      </c>
      <c r="D28" s="112">
        <v>120</v>
      </c>
    </row>
    <row r="29" ht="16" customHeight="1" spans="1:4">
      <c r="A29" s="119"/>
      <c r="B29" s="117"/>
      <c r="C29" s="96" t="s">
        <v>37</v>
      </c>
      <c r="D29" s="112">
        <v>37.84</v>
      </c>
    </row>
    <row r="30" ht="16" customHeight="1" spans="1:4">
      <c r="A30" s="119"/>
      <c r="B30" s="117"/>
      <c r="C30" s="96" t="s">
        <v>38</v>
      </c>
      <c r="D30" s="112">
        <v>160</v>
      </c>
    </row>
    <row r="31" ht="16" customHeight="1" spans="1:4">
      <c r="A31" s="119"/>
      <c r="B31" s="117"/>
      <c r="C31" s="96" t="s">
        <v>39</v>
      </c>
      <c r="D31" s="112">
        <v>202</v>
      </c>
    </row>
    <row r="32" ht="16" customHeight="1" spans="1:4">
      <c r="A32" s="119"/>
      <c r="B32" s="117"/>
      <c r="C32" s="96" t="s">
        <v>40</v>
      </c>
      <c r="D32" s="112">
        <v>32.8</v>
      </c>
    </row>
    <row r="33" ht="16" customHeight="1" spans="1:4">
      <c r="A33" s="119"/>
      <c r="B33" s="117"/>
      <c r="C33" s="96" t="s">
        <v>41</v>
      </c>
      <c r="D33" s="112">
        <v>31.6</v>
      </c>
    </row>
    <row r="34" ht="16" customHeight="1" spans="1:4">
      <c r="A34" s="119"/>
      <c r="B34" s="117"/>
      <c r="C34" s="96" t="s">
        <v>42</v>
      </c>
      <c r="D34" s="112">
        <v>6.32</v>
      </c>
    </row>
    <row r="35" ht="16" customHeight="1" spans="1:4">
      <c r="A35" s="119"/>
      <c r="B35" s="117"/>
      <c r="C35" s="96" t="s">
        <v>43</v>
      </c>
      <c r="D35" s="112">
        <v>1</v>
      </c>
    </row>
    <row r="36" ht="16" customHeight="1" spans="1:4">
      <c r="A36" s="119"/>
      <c r="B36" s="117"/>
      <c r="C36" s="96" t="s">
        <v>44</v>
      </c>
      <c r="D36" s="112">
        <v>8.86</v>
      </c>
    </row>
    <row r="37" ht="16" customHeight="1" spans="1:4">
      <c r="A37" s="119"/>
      <c r="B37" s="117"/>
      <c r="C37" s="96" t="s">
        <v>45</v>
      </c>
      <c r="D37" s="112">
        <v>15</v>
      </c>
    </row>
    <row r="38" ht="16" customHeight="1" spans="1:4">
      <c r="A38" s="119"/>
      <c r="B38" s="117"/>
      <c r="C38" s="96" t="s">
        <v>46</v>
      </c>
      <c r="D38" s="112">
        <v>50</v>
      </c>
    </row>
    <row r="39" ht="16" customHeight="1" spans="1:4">
      <c r="A39" s="119"/>
      <c r="B39" s="117"/>
      <c r="C39" s="96" t="s">
        <v>47</v>
      </c>
      <c r="D39" s="112">
        <v>3</v>
      </c>
    </row>
    <row r="40" ht="16" customHeight="1" spans="1:4">
      <c r="A40" s="119"/>
      <c r="B40" s="117"/>
      <c r="C40" s="96" t="s">
        <v>48</v>
      </c>
      <c r="D40" s="112">
        <v>5.76</v>
      </c>
    </row>
    <row r="41" ht="16" customHeight="1" spans="1:4">
      <c r="A41" s="119"/>
      <c r="B41" s="117"/>
      <c r="C41" s="96" t="s">
        <v>49</v>
      </c>
      <c r="D41" s="112">
        <v>0</v>
      </c>
    </row>
    <row r="42" ht="16" customHeight="1" spans="1:4">
      <c r="A42" s="119"/>
      <c r="B42" s="117"/>
      <c r="C42" s="96" t="s">
        <v>50</v>
      </c>
      <c r="D42" s="112">
        <v>5.16</v>
      </c>
    </row>
    <row r="43" ht="16" customHeight="1" spans="1:4">
      <c r="A43" s="110"/>
      <c r="B43" s="112"/>
      <c r="C43" s="96" t="s">
        <v>51</v>
      </c>
      <c r="D43" s="112">
        <v>32.95</v>
      </c>
    </row>
    <row r="44" ht="16" customHeight="1" spans="1:4">
      <c r="A44" s="120"/>
      <c r="B44" s="117"/>
      <c r="C44" s="121" t="s">
        <v>52</v>
      </c>
      <c r="D44" s="122">
        <v>0</v>
      </c>
    </row>
    <row r="45" ht="16" customHeight="1" spans="1:4">
      <c r="A45" s="120"/>
      <c r="B45" s="117"/>
      <c r="C45" s="121" t="s">
        <v>53</v>
      </c>
      <c r="D45" s="122">
        <v>20</v>
      </c>
    </row>
    <row r="46" ht="16" customHeight="1" spans="1:4">
      <c r="A46" s="123" t="s">
        <v>54</v>
      </c>
      <c r="B46" s="114">
        <f>SUM(B5:B44)</f>
        <v>3620.11</v>
      </c>
      <c r="C46" s="123" t="s">
        <v>55</v>
      </c>
      <c r="D46" s="124">
        <f>D5+D8</f>
        <v>6000.4</v>
      </c>
    </row>
    <row r="47" ht="16" customHeight="1" spans="1:4">
      <c r="A47" s="111" t="s">
        <v>56</v>
      </c>
      <c r="B47" s="117">
        <v>2380.29</v>
      </c>
      <c r="C47" s="111" t="s">
        <v>57</v>
      </c>
      <c r="D47" s="117">
        <v>0</v>
      </c>
    </row>
    <row r="48" ht="16" customHeight="1" spans="1:4">
      <c r="A48" s="111" t="s">
        <v>58</v>
      </c>
      <c r="B48" s="117">
        <v>0</v>
      </c>
      <c r="C48" s="117"/>
      <c r="D48" s="116"/>
    </row>
    <row r="49" ht="16" customHeight="1" spans="1:4">
      <c r="A49" s="123" t="s">
        <v>59</v>
      </c>
      <c r="B49" s="114">
        <f>SUM(B46:B48)</f>
        <v>6000.4</v>
      </c>
      <c r="C49" s="123" t="s">
        <v>60</v>
      </c>
      <c r="D49" s="114">
        <f>D46</f>
        <v>6000.4</v>
      </c>
    </row>
    <row r="50" ht="16" customHeight="1" spans="1:4">
      <c r="A50" s="125" t="s">
        <v>61</v>
      </c>
      <c r="B50" s="125"/>
      <c r="C50" s="125"/>
      <c r="D50" s="125"/>
    </row>
  </sheetData>
  <mergeCells count="5">
    <mergeCell ref="A1:D1"/>
    <mergeCell ref="A2:C2"/>
    <mergeCell ref="A3:B3"/>
    <mergeCell ref="C3:D3"/>
    <mergeCell ref="A50:D50"/>
  </mergeCells>
  <printOptions horizontalCentered="1"/>
  <pageMargins left="0.196527777777778" right="0.196527777777778" top="0" bottom="0" header="0.314583333333333" footer="0.314583333333333"/>
  <pageSetup paperSize="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0"/>
  <sheetViews>
    <sheetView topLeftCell="A24" workbookViewId="0">
      <selection activeCell="A15" sqref="$A15:$XFD15"/>
    </sheetView>
  </sheetViews>
  <sheetFormatPr defaultColWidth="9" defaultRowHeight="13.5" outlineLevelCol="6"/>
  <cols>
    <col min="1" max="1" width="20.375" style="50" customWidth="1"/>
    <col min="2" max="2" width="11.75" style="50" customWidth="1"/>
    <col min="3" max="3" width="11.375" style="50" customWidth="1"/>
    <col min="4" max="4" width="11.375" style="74" customWidth="1"/>
    <col min="5" max="5" width="11.625" style="74" customWidth="1"/>
    <col min="6" max="6" width="11.75" style="50" customWidth="1"/>
    <col min="7" max="7" width="57.625" style="50" customWidth="1"/>
    <col min="8" max="9" width="9" style="50"/>
    <col min="10" max="10" width="13.125" style="50" customWidth="1"/>
    <col min="11" max="11" width="15" style="50" customWidth="1"/>
    <col min="12" max="244" width="9" style="50"/>
    <col min="245" max="245" width="6.5" style="50" customWidth="1"/>
    <col min="246" max="246" width="29" style="50" customWidth="1"/>
    <col min="247" max="247" width="17.5" style="50" customWidth="1"/>
    <col min="248" max="248" width="15.375" style="50" customWidth="1"/>
    <col min="249" max="251" width="18.625" style="50" customWidth="1"/>
    <col min="252" max="500" width="9" style="50"/>
    <col min="501" max="501" width="6.5" style="50" customWidth="1"/>
    <col min="502" max="502" width="29" style="50" customWidth="1"/>
    <col min="503" max="503" width="17.5" style="50" customWidth="1"/>
    <col min="504" max="504" width="15.375" style="50" customWidth="1"/>
    <col min="505" max="507" width="18.625" style="50" customWidth="1"/>
    <col min="508" max="756" width="9" style="50"/>
    <col min="757" max="757" width="6.5" style="50" customWidth="1"/>
    <col min="758" max="758" width="29" style="50" customWidth="1"/>
    <col min="759" max="759" width="17.5" style="50" customWidth="1"/>
    <col min="760" max="760" width="15.375" style="50" customWidth="1"/>
    <col min="761" max="763" width="18.625" style="50" customWidth="1"/>
    <col min="764" max="1012" width="9" style="50"/>
    <col min="1013" max="1013" width="6.5" style="50" customWidth="1"/>
    <col min="1014" max="1014" width="29" style="50" customWidth="1"/>
    <col min="1015" max="1015" width="17.5" style="50" customWidth="1"/>
    <col min="1016" max="1016" width="15.375" style="50" customWidth="1"/>
    <col min="1017" max="1019" width="18.625" style="50" customWidth="1"/>
    <col min="1020" max="1268" width="9" style="50"/>
    <col min="1269" max="1269" width="6.5" style="50" customWidth="1"/>
    <col min="1270" max="1270" width="29" style="50" customWidth="1"/>
    <col min="1271" max="1271" width="17.5" style="50" customWidth="1"/>
    <col min="1272" max="1272" width="15.375" style="50" customWidth="1"/>
    <col min="1273" max="1275" width="18.625" style="50" customWidth="1"/>
    <col min="1276" max="1524" width="9" style="50"/>
    <col min="1525" max="1525" width="6.5" style="50" customWidth="1"/>
    <col min="1526" max="1526" width="29" style="50" customWidth="1"/>
    <col min="1527" max="1527" width="17.5" style="50" customWidth="1"/>
    <col min="1528" max="1528" width="15.375" style="50" customWidth="1"/>
    <col min="1529" max="1531" width="18.625" style="50" customWidth="1"/>
    <col min="1532" max="1780" width="9" style="50"/>
    <col min="1781" max="1781" width="6.5" style="50" customWidth="1"/>
    <col min="1782" max="1782" width="29" style="50" customWidth="1"/>
    <col min="1783" max="1783" width="17.5" style="50" customWidth="1"/>
    <col min="1784" max="1784" width="15.375" style="50" customWidth="1"/>
    <col min="1785" max="1787" width="18.625" style="50" customWidth="1"/>
    <col min="1788" max="2036" width="9" style="50"/>
    <col min="2037" max="2037" width="6.5" style="50" customWidth="1"/>
    <col min="2038" max="2038" width="29" style="50" customWidth="1"/>
    <col min="2039" max="2039" width="17.5" style="50" customWidth="1"/>
    <col min="2040" max="2040" width="15.375" style="50" customWidth="1"/>
    <col min="2041" max="2043" width="18.625" style="50" customWidth="1"/>
    <col min="2044" max="2292" width="9" style="50"/>
    <col min="2293" max="2293" width="6.5" style="50" customWidth="1"/>
    <col min="2294" max="2294" width="29" style="50" customWidth="1"/>
    <col min="2295" max="2295" width="17.5" style="50" customWidth="1"/>
    <col min="2296" max="2296" width="15.375" style="50" customWidth="1"/>
    <col min="2297" max="2299" width="18.625" style="50" customWidth="1"/>
    <col min="2300" max="2548" width="9" style="50"/>
    <col min="2549" max="2549" width="6.5" style="50" customWidth="1"/>
    <col min="2550" max="2550" width="29" style="50" customWidth="1"/>
    <col min="2551" max="2551" width="17.5" style="50" customWidth="1"/>
    <col min="2552" max="2552" width="15.375" style="50" customWidth="1"/>
    <col min="2553" max="2555" width="18.625" style="50" customWidth="1"/>
    <col min="2556" max="2804" width="9" style="50"/>
    <col min="2805" max="2805" width="6.5" style="50" customWidth="1"/>
    <col min="2806" max="2806" width="29" style="50" customWidth="1"/>
    <col min="2807" max="2807" width="17.5" style="50" customWidth="1"/>
    <col min="2808" max="2808" width="15.375" style="50" customWidth="1"/>
    <col min="2809" max="2811" width="18.625" style="50" customWidth="1"/>
    <col min="2812" max="3060" width="9" style="50"/>
    <col min="3061" max="3061" width="6.5" style="50" customWidth="1"/>
    <col min="3062" max="3062" width="29" style="50" customWidth="1"/>
    <col min="3063" max="3063" width="17.5" style="50" customWidth="1"/>
    <col min="3064" max="3064" width="15.375" style="50" customWidth="1"/>
    <col min="3065" max="3067" width="18.625" style="50" customWidth="1"/>
    <col min="3068" max="3316" width="9" style="50"/>
    <col min="3317" max="3317" width="6.5" style="50" customWidth="1"/>
    <col min="3318" max="3318" width="29" style="50" customWidth="1"/>
    <col min="3319" max="3319" width="17.5" style="50" customWidth="1"/>
    <col min="3320" max="3320" width="15.375" style="50" customWidth="1"/>
    <col min="3321" max="3323" width="18.625" style="50" customWidth="1"/>
    <col min="3324" max="3572" width="9" style="50"/>
    <col min="3573" max="3573" width="6.5" style="50" customWidth="1"/>
    <col min="3574" max="3574" width="29" style="50" customWidth="1"/>
    <col min="3575" max="3575" width="17.5" style="50" customWidth="1"/>
    <col min="3576" max="3576" width="15.375" style="50" customWidth="1"/>
    <col min="3577" max="3579" width="18.625" style="50" customWidth="1"/>
    <col min="3580" max="3828" width="9" style="50"/>
    <col min="3829" max="3829" width="6.5" style="50" customWidth="1"/>
    <col min="3830" max="3830" width="29" style="50" customWidth="1"/>
    <col min="3831" max="3831" width="17.5" style="50" customWidth="1"/>
    <col min="3832" max="3832" width="15.375" style="50" customWidth="1"/>
    <col min="3833" max="3835" width="18.625" style="50" customWidth="1"/>
    <col min="3836" max="4084" width="9" style="50"/>
    <col min="4085" max="4085" width="6.5" style="50" customWidth="1"/>
    <col min="4086" max="4086" width="29" style="50" customWidth="1"/>
    <col min="4087" max="4087" width="17.5" style="50" customWidth="1"/>
    <col min="4088" max="4088" width="15.375" style="50" customWidth="1"/>
    <col min="4089" max="4091" width="18.625" style="50" customWidth="1"/>
    <col min="4092" max="4340" width="9" style="50"/>
    <col min="4341" max="4341" width="6.5" style="50" customWidth="1"/>
    <col min="4342" max="4342" width="29" style="50" customWidth="1"/>
    <col min="4343" max="4343" width="17.5" style="50" customWidth="1"/>
    <col min="4344" max="4344" width="15.375" style="50" customWidth="1"/>
    <col min="4345" max="4347" width="18.625" style="50" customWidth="1"/>
    <col min="4348" max="4596" width="9" style="50"/>
    <col min="4597" max="4597" width="6.5" style="50" customWidth="1"/>
    <col min="4598" max="4598" width="29" style="50" customWidth="1"/>
    <col min="4599" max="4599" width="17.5" style="50" customWidth="1"/>
    <col min="4600" max="4600" width="15.375" style="50" customWidth="1"/>
    <col min="4601" max="4603" width="18.625" style="50" customWidth="1"/>
    <col min="4604" max="4852" width="9" style="50"/>
    <col min="4853" max="4853" width="6.5" style="50" customWidth="1"/>
    <col min="4854" max="4854" width="29" style="50" customWidth="1"/>
    <col min="4855" max="4855" width="17.5" style="50" customWidth="1"/>
    <col min="4856" max="4856" width="15.375" style="50" customWidth="1"/>
    <col min="4857" max="4859" width="18.625" style="50" customWidth="1"/>
    <col min="4860" max="5108" width="9" style="50"/>
    <col min="5109" max="5109" width="6.5" style="50" customWidth="1"/>
    <col min="5110" max="5110" width="29" style="50" customWidth="1"/>
    <col min="5111" max="5111" width="17.5" style="50" customWidth="1"/>
    <col min="5112" max="5112" width="15.375" style="50" customWidth="1"/>
    <col min="5113" max="5115" width="18.625" style="50" customWidth="1"/>
    <col min="5116" max="5364" width="9" style="50"/>
    <col min="5365" max="5365" width="6.5" style="50" customWidth="1"/>
    <col min="5366" max="5366" width="29" style="50" customWidth="1"/>
    <col min="5367" max="5367" width="17.5" style="50" customWidth="1"/>
    <col min="5368" max="5368" width="15.375" style="50" customWidth="1"/>
    <col min="5369" max="5371" width="18.625" style="50" customWidth="1"/>
    <col min="5372" max="5620" width="9" style="50"/>
    <col min="5621" max="5621" width="6.5" style="50" customWidth="1"/>
    <col min="5622" max="5622" width="29" style="50" customWidth="1"/>
    <col min="5623" max="5623" width="17.5" style="50" customWidth="1"/>
    <col min="5624" max="5624" width="15.375" style="50" customWidth="1"/>
    <col min="5625" max="5627" width="18.625" style="50" customWidth="1"/>
    <col min="5628" max="5876" width="9" style="50"/>
    <col min="5877" max="5877" width="6.5" style="50" customWidth="1"/>
    <col min="5878" max="5878" width="29" style="50" customWidth="1"/>
    <col min="5879" max="5879" width="17.5" style="50" customWidth="1"/>
    <col min="5880" max="5880" width="15.375" style="50" customWidth="1"/>
    <col min="5881" max="5883" width="18.625" style="50" customWidth="1"/>
    <col min="5884" max="6132" width="9" style="50"/>
    <col min="6133" max="6133" width="6.5" style="50" customWidth="1"/>
    <col min="6134" max="6134" width="29" style="50" customWidth="1"/>
    <col min="6135" max="6135" width="17.5" style="50" customWidth="1"/>
    <col min="6136" max="6136" width="15.375" style="50" customWidth="1"/>
    <col min="6137" max="6139" width="18.625" style="50" customWidth="1"/>
    <col min="6140" max="6388" width="9" style="50"/>
    <col min="6389" max="6389" width="6.5" style="50" customWidth="1"/>
    <col min="6390" max="6390" width="29" style="50" customWidth="1"/>
    <col min="6391" max="6391" width="17.5" style="50" customWidth="1"/>
    <col min="6392" max="6392" width="15.375" style="50" customWidth="1"/>
    <col min="6393" max="6395" width="18.625" style="50" customWidth="1"/>
    <col min="6396" max="6644" width="9" style="50"/>
    <col min="6645" max="6645" width="6.5" style="50" customWidth="1"/>
    <col min="6646" max="6646" width="29" style="50" customWidth="1"/>
    <col min="6647" max="6647" width="17.5" style="50" customWidth="1"/>
    <col min="6648" max="6648" width="15.375" style="50" customWidth="1"/>
    <col min="6649" max="6651" width="18.625" style="50" customWidth="1"/>
    <col min="6652" max="6900" width="9" style="50"/>
    <col min="6901" max="6901" width="6.5" style="50" customWidth="1"/>
    <col min="6902" max="6902" width="29" style="50" customWidth="1"/>
    <col min="6903" max="6903" width="17.5" style="50" customWidth="1"/>
    <col min="6904" max="6904" width="15.375" style="50" customWidth="1"/>
    <col min="6905" max="6907" width="18.625" style="50" customWidth="1"/>
    <col min="6908" max="7156" width="9" style="50"/>
    <col min="7157" max="7157" width="6.5" style="50" customWidth="1"/>
    <col min="7158" max="7158" width="29" style="50" customWidth="1"/>
    <col min="7159" max="7159" width="17.5" style="50" customWidth="1"/>
    <col min="7160" max="7160" width="15.375" style="50" customWidth="1"/>
    <col min="7161" max="7163" width="18.625" style="50" customWidth="1"/>
    <col min="7164" max="7412" width="9" style="50"/>
    <col min="7413" max="7413" width="6.5" style="50" customWidth="1"/>
    <col min="7414" max="7414" width="29" style="50" customWidth="1"/>
    <col min="7415" max="7415" width="17.5" style="50" customWidth="1"/>
    <col min="7416" max="7416" width="15.375" style="50" customWidth="1"/>
    <col min="7417" max="7419" width="18.625" style="50" customWidth="1"/>
    <col min="7420" max="7668" width="9" style="50"/>
    <col min="7669" max="7669" width="6.5" style="50" customWidth="1"/>
    <col min="7670" max="7670" width="29" style="50" customWidth="1"/>
    <col min="7671" max="7671" width="17.5" style="50" customWidth="1"/>
    <col min="7672" max="7672" width="15.375" style="50" customWidth="1"/>
    <col min="7673" max="7675" width="18.625" style="50" customWidth="1"/>
    <col min="7676" max="7924" width="9" style="50"/>
    <col min="7925" max="7925" width="6.5" style="50" customWidth="1"/>
    <col min="7926" max="7926" width="29" style="50" customWidth="1"/>
    <col min="7927" max="7927" width="17.5" style="50" customWidth="1"/>
    <col min="7928" max="7928" width="15.375" style="50" customWidth="1"/>
    <col min="7929" max="7931" width="18.625" style="50" customWidth="1"/>
    <col min="7932" max="8180" width="9" style="50"/>
    <col min="8181" max="8181" width="6.5" style="50" customWidth="1"/>
    <col min="8182" max="8182" width="29" style="50" customWidth="1"/>
    <col min="8183" max="8183" width="17.5" style="50" customWidth="1"/>
    <col min="8184" max="8184" width="15.375" style="50" customWidth="1"/>
    <col min="8185" max="8187" width="18.625" style="50" customWidth="1"/>
    <col min="8188" max="8436" width="9" style="50"/>
    <col min="8437" max="8437" width="6.5" style="50" customWidth="1"/>
    <col min="8438" max="8438" width="29" style="50" customWidth="1"/>
    <col min="8439" max="8439" width="17.5" style="50" customWidth="1"/>
    <col min="8440" max="8440" width="15.375" style="50" customWidth="1"/>
    <col min="8441" max="8443" width="18.625" style="50" customWidth="1"/>
    <col min="8444" max="8692" width="9" style="50"/>
    <col min="8693" max="8693" width="6.5" style="50" customWidth="1"/>
    <col min="8694" max="8694" width="29" style="50" customWidth="1"/>
    <col min="8695" max="8695" width="17.5" style="50" customWidth="1"/>
    <col min="8696" max="8696" width="15.375" style="50" customWidth="1"/>
    <col min="8697" max="8699" width="18.625" style="50" customWidth="1"/>
    <col min="8700" max="8948" width="9" style="50"/>
    <col min="8949" max="8949" width="6.5" style="50" customWidth="1"/>
    <col min="8950" max="8950" width="29" style="50" customWidth="1"/>
    <col min="8951" max="8951" width="17.5" style="50" customWidth="1"/>
    <col min="8952" max="8952" width="15.375" style="50" customWidth="1"/>
    <col min="8953" max="8955" width="18.625" style="50" customWidth="1"/>
    <col min="8956" max="9204" width="9" style="50"/>
    <col min="9205" max="9205" width="6.5" style="50" customWidth="1"/>
    <col min="9206" max="9206" width="29" style="50" customWidth="1"/>
    <col min="9207" max="9207" width="17.5" style="50" customWidth="1"/>
    <col min="9208" max="9208" width="15.375" style="50" customWidth="1"/>
    <col min="9209" max="9211" width="18.625" style="50" customWidth="1"/>
    <col min="9212" max="9460" width="9" style="50"/>
    <col min="9461" max="9461" width="6.5" style="50" customWidth="1"/>
    <col min="9462" max="9462" width="29" style="50" customWidth="1"/>
    <col min="9463" max="9463" width="17.5" style="50" customWidth="1"/>
    <col min="9464" max="9464" width="15.375" style="50" customWidth="1"/>
    <col min="9465" max="9467" width="18.625" style="50" customWidth="1"/>
    <col min="9468" max="9716" width="9" style="50"/>
    <col min="9717" max="9717" width="6.5" style="50" customWidth="1"/>
    <col min="9718" max="9718" width="29" style="50" customWidth="1"/>
    <col min="9719" max="9719" width="17.5" style="50" customWidth="1"/>
    <col min="9720" max="9720" width="15.375" style="50" customWidth="1"/>
    <col min="9721" max="9723" width="18.625" style="50" customWidth="1"/>
    <col min="9724" max="9972" width="9" style="50"/>
    <col min="9973" max="9973" width="6.5" style="50" customWidth="1"/>
    <col min="9974" max="9974" width="29" style="50" customWidth="1"/>
    <col min="9975" max="9975" width="17.5" style="50" customWidth="1"/>
    <col min="9976" max="9976" width="15.375" style="50" customWidth="1"/>
    <col min="9977" max="9979" width="18.625" style="50" customWidth="1"/>
    <col min="9980" max="10228" width="9" style="50"/>
    <col min="10229" max="10229" width="6.5" style="50" customWidth="1"/>
    <col min="10230" max="10230" width="29" style="50" customWidth="1"/>
    <col min="10231" max="10231" width="17.5" style="50" customWidth="1"/>
    <col min="10232" max="10232" width="15.375" style="50" customWidth="1"/>
    <col min="10233" max="10235" width="18.625" style="50" customWidth="1"/>
    <col min="10236" max="10484" width="9" style="50"/>
    <col min="10485" max="10485" width="6.5" style="50" customWidth="1"/>
    <col min="10486" max="10486" width="29" style="50" customWidth="1"/>
    <col min="10487" max="10487" width="17.5" style="50" customWidth="1"/>
    <col min="10488" max="10488" width="15.375" style="50" customWidth="1"/>
    <col min="10489" max="10491" width="18.625" style="50" customWidth="1"/>
    <col min="10492" max="10740" width="9" style="50"/>
    <col min="10741" max="10741" width="6.5" style="50" customWidth="1"/>
    <col min="10742" max="10742" width="29" style="50" customWidth="1"/>
    <col min="10743" max="10743" width="17.5" style="50" customWidth="1"/>
    <col min="10744" max="10744" width="15.375" style="50" customWidth="1"/>
    <col min="10745" max="10747" width="18.625" style="50" customWidth="1"/>
    <col min="10748" max="10996" width="9" style="50"/>
    <col min="10997" max="10997" width="6.5" style="50" customWidth="1"/>
    <col min="10998" max="10998" width="29" style="50" customWidth="1"/>
    <col min="10999" max="10999" width="17.5" style="50" customWidth="1"/>
    <col min="11000" max="11000" width="15.375" style="50" customWidth="1"/>
    <col min="11001" max="11003" width="18.625" style="50" customWidth="1"/>
    <col min="11004" max="11252" width="9" style="50"/>
    <col min="11253" max="11253" width="6.5" style="50" customWidth="1"/>
    <col min="11254" max="11254" width="29" style="50" customWidth="1"/>
    <col min="11255" max="11255" width="17.5" style="50" customWidth="1"/>
    <col min="11256" max="11256" width="15.375" style="50" customWidth="1"/>
    <col min="11257" max="11259" width="18.625" style="50" customWidth="1"/>
    <col min="11260" max="11508" width="9" style="50"/>
    <col min="11509" max="11509" width="6.5" style="50" customWidth="1"/>
    <col min="11510" max="11510" width="29" style="50" customWidth="1"/>
    <col min="11511" max="11511" width="17.5" style="50" customWidth="1"/>
    <col min="11512" max="11512" width="15.375" style="50" customWidth="1"/>
    <col min="11513" max="11515" width="18.625" style="50" customWidth="1"/>
    <col min="11516" max="11764" width="9" style="50"/>
    <col min="11765" max="11765" width="6.5" style="50" customWidth="1"/>
    <col min="11766" max="11766" width="29" style="50" customWidth="1"/>
    <col min="11767" max="11767" width="17.5" style="50" customWidth="1"/>
    <col min="11768" max="11768" width="15.375" style="50" customWidth="1"/>
    <col min="11769" max="11771" width="18.625" style="50" customWidth="1"/>
    <col min="11772" max="12020" width="9" style="50"/>
    <col min="12021" max="12021" width="6.5" style="50" customWidth="1"/>
    <col min="12022" max="12022" width="29" style="50" customWidth="1"/>
    <col min="12023" max="12023" width="17.5" style="50" customWidth="1"/>
    <col min="12024" max="12024" width="15.375" style="50" customWidth="1"/>
    <col min="12025" max="12027" width="18.625" style="50" customWidth="1"/>
    <col min="12028" max="12276" width="9" style="50"/>
    <col min="12277" max="12277" width="6.5" style="50" customWidth="1"/>
    <col min="12278" max="12278" width="29" style="50" customWidth="1"/>
    <col min="12279" max="12279" width="17.5" style="50" customWidth="1"/>
    <col min="12280" max="12280" width="15.375" style="50" customWidth="1"/>
    <col min="12281" max="12283" width="18.625" style="50" customWidth="1"/>
    <col min="12284" max="12532" width="9" style="50"/>
    <col min="12533" max="12533" width="6.5" style="50" customWidth="1"/>
    <col min="12534" max="12534" width="29" style="50" customWidth="1"/>
    <col min="12535" max="12535" width="17.5" style="50" customWidth="1"/>
    <col min="12536" max="12536" width="15.375" style="50" customWidth="1"/>
    <col min="12537" max="12539" width="18.625" style="50" customWidth="1"/>
    <col min="12540" max="12788" width="9" style="50"/>
    <col min="12789" max="12789" width="6.5" style="50" customWidth="1"/>
    <col min="12790" max="12790" width="29" style="50" customWidth="1"/>
    <col min="12791" max="12791" width="17.5" style="50" customWidth="1"/>
    <col min="12792" max="12792" width="15.375" style="50" customWidth="1"/>
    <col min="12793" max="12795" width="18.625" style="50" customWidth="1"/>
    <col min="12796" max="13044" width="9" style="50"/>
    <col min="13045" max="13045" width="6.5" style="50" customWidth="1"/>
    <col min="13046" max="13046" width="29" style="50" customWidth="1"/>
    <col min="13047" max="13047" width="17.5" style="50" customWidth="1"/>
    <col min="13048" max="13048" width="15.375" style="50" customWidth="1"/>
    <col min="13049" max="13051" width="18.625" style="50" customWidth="1"/>
    <col min="13052" max="13300" width="9" style="50"/>
    <col min="13301" max="13301" width="6.5" style="50" customWidth="1"/>
    <col min="13302" max="13302" width="29" style="50" customWidth="1"/>
    <col min="13303" max="13303" width="17.5" style="50" customWidth="1"/>
    <col min="13304" max="13304" width="15.375" style="50" customWidth="1"/>
    <col min="13305" max="13307" width="18.625" style="50" customWidth="1"/>
    <col min="13308" max="13556" width="9" style="50"/>
    <col min="13557" max="13557" width="6.5" style="50" customWidth="1"/>
    <col min="13558" max="13558" width="29" style="50" customWidth="1"/>
    <col min="13559" max="13559" width="17.5" style="50" customWidth="1"/>
    <col min="13560" max="13560" width="15.375" style="50" customWidth="1"/>
    <col min="13561" max="13563" width="18.625" style="50" customWidth="1"/>
    <col min="13564" max="13812" width="9" style="50"/>
    <col min="13813" max="13813" width="6.5" style="50" customWidth="1"/>
    <col min="13814" max="13814" width="29" style="50" customWidth="1"/>
    <col min="13815" max="13815" width="17.5" style="50" customWidth="1"/>
    <col min="13816" max="13816" width="15.375" style="50" customWidth="1"/>
    <col min="13817" max="13819" width="18.625" style="50" customWidth="1"/>
    <col min="13820" max="14068" width="9" style="50"/>
    <col min="14069" max="14069" width="6.5" style="50" customWidth="1"/>
    <col min="14070" max="14070" width="29" style="50" customWidth="1"/>
    <col min="14071" max="14071" width="17.5" style="50" customWidth="1"/>
    <col min="14072" max="14072" width="15.375" style="50" customWidth="1"/>
    <col min="14073" max="14075" width="18.625" style="50" customWidth="1"/>
    <col min="14076" max="14324" width="9" style="50"/>
    <col min="14325" max="14325" width="6.5" style="50" customWidth="1"/>
    <col min="14326" max="14326" width="29" style="50" customWidth="1"/>
    <col min="14327" max="14327" width="17.5" style="50" customWidth="1"/>
    <col min="14328" max="14328" width="15.375" style="50" customWidth="1"/>
    <col min="14329" max="14331" width="18.625" style="50" customWidth="1"/>
    <col min="14332" max="14580" width="9" style="50"/>
    <col min="14581" max="14581" width="6.5" style="50" customWidth="1"/>
    <col min="14582" max="14582" width="29" style="50" customWidth="1"/>
    <col min="14583" max="14583" width="17.5" style="50" customWidth="1"/>
    <col min="14584" max="14584" width="15.375" style="50" customWidth="1"/>
    <col min="14585" max="14587" width="18.625" style="50" customWidth="1"/>
    <col min="14588" max="14836" width="9" style="50"/>
    <col min="14837" max="14837" width="6.5" style="50" customWidth="1"/>
    <col min="14838" max="14838" width="29" style="50" customWidth="1"/>
    <col min="14839" max="14839" width="17.5" style="50" customWidth="1"/>
    <col min="14840" max="14840" width="15.375" style="50" customWidth="1"/>
    <col min="14841" max="14843" width="18.625" style="50" customWidth="1"/>
    <col min="14844" max="15092" width="9" style="50"/>
    <col min="15093" max="15093" width="6.5" style="50" customWidth="1"/>
    <col min="15094" max="15094" width="29" style="50" customWidth="1"/>
    <col min="15095" max="15095" width="17.5" style="50" customWidth="1"/>
    <col min="15096" max="15096" width="15.375" style="50" customWidth="1"/>
    <col min="15097" max="15099" width="18.625" style="50" customWidth="1"/>
    <col min="15100" max="15348" width="9" style="50"/>
    <col min="15349" max="15349" width="6.5" style="50" customWidth="1"/>
    <col min="15350" max="15350" width="29" style="50" customWidth="1"/>
    <col min="15351" max="15351" width="17.5" style="50" customWidth="1"/>
    <col min="15352" max="15352" width="15.375" style="50" customWidth="1"/>
    <col min="15353" max="15355" width="18.625" style="50" customWidth="1"/>
    <col min="15356" max="15604" width="9" style="50"/>
    <col min="15605" max="15605" width="6.5" style="50" customWidth="1"/>
    <col min="15606" max="15606" width="29" style="50" customWidth="1"/>
    <col min="15607" max="15607" width="17.5" style="50" customWidth="1"/>
    <col min="15608" max="15608" width="15.375" style="50" customWidth="1"/>
    <col min="15609" max="15611" width="18.625" style="50" customWidth="1"/>
    <col min="15612" max="15860" width="9" style="50"/>
    <col min="15861" max="15861" width="6.5" style="50" customWidth="1"/>
    <col min="15862" max="15862" width="29" style="50" customWidth="1"/>
    <col min="15863" max="15863" width="17.5" style="50" customWidth="1"/>
    <col min="15864" max="15864" width="15.375" style="50" customWidth="1"/>
    <col min="15865" max="15867" width="18.625" style="50" customWidth="1"/>
    <col min="15868" max="16116" width="9" style="50"/>
    <col min="16117" max="16117" width="6.5" style="50" customWidth="1"/>
    <col min="16118" max="16118" width="29" style="50" customWidth="1"/>
    <col min="16119" max="16119" width="17.5" style="50" customWidth="1"/>
    <col min="16120" max="16120" width="15.375" style="50" customWidth="1"/>
    <col min="16121" max="16123" width="18.625" style="50" customWidth="1"/>
    <col min="16124" max="16384" width="9" style="50"/>
  </cols>
  <sheetData>
    <row r="1" ht="36" customHeight="1" spans="1:7">
      <c r="A1" s="75" t="s">
        <v>62</v>
      </c>
      <c r="B1" s="75"/>
      <c r="C1" s="75"/>
      <c r="D1" s="75"/>
      <c r="E1" s="75"/>
      <c r="F1" s="75"/>
      <c r="G1" s="75"/>
    </row>
    <row r="2" s="72" customFormat="1" ht="28" customHeight="1" spans="1:7">
      <c r="A2" s="76" t="s">
        <v>63</v>
      </c>
      <c r="B2" s="76"/>
      <c r="C2" s="76"/>
      <c r="G2" s="77" t="s">
        <v>2</v>
      </c>
    </row>
    <row r="3" ht="24" customHeight="1" spans="1:7">
      <c r="A3" s="78" t="s">
        <v>64</v>
      </c>
      <c r="B3" s="79" t="s">
        <v>65</v>
      </c>
      <c r="C3" s="79" t="s">
        <v>66</v>
      </c>
      <c r="D3" s="80" t="s">
        <v>67</v>
      </c>
      <c r="E3" s="80" t="s">
        <v>68</v>
      </c>
      <c r="F3" s="81" t="s">
        <v>69</v>
      </c>
      <c r="G3" s="80" t="s">
        <v>70</v>
      </c>
    </row>
    <row r="4" ht="34" customHeight="1" spans="1:7">
      <c r="A4" s="82" t="s">
        <v>71</v>
      </c>
      <c r="B4" s="83">
        <f t="shared" ref="B4:F4" si="0">B5</f>
        <v>1886</v>
      </c>
      <c r="C4" s="83">
        <f t="shared" si="0"/>
        <v>2000</v>
      </c>
      <c r="D4" s="83">
        <f t="shared" si="0"/>
        <v>1700</v>
      </c>
      <c r="E4" s="83">
        <f t="shared" si="0"/>
        <v>1862</v>
      </c>
      <c r="F4" s="83">
        <f t="shared" si="0"/>
        <v>3500</v>
      </c>
      <c r="G4" s="84"/>
    </row>
    <row r="5" ht="36" customHeight="1" spans="1:7">
      <c r="A5" s="85" t="s">
        <v>72</v>
      </c>
      <c r="B5" s="86">
        <v>1886</v>
      </c>
      <c r="C5" s="86">
        <v>2000</v>
      </c>
      <c r="D5" s="86">
        <v>1700</v>
      </c>
      <c r="E5" s="87">
        <f t="shared" ref="E5:E21" si="1">(C5+D5+B5)/3</f>
        <v>1862</v>
      </c>
      <c r="F5" s="88">
        <v>3500</v>
      </c>
      <c r="G5" s="84" t="s">
        <v>73</v>
      </c>
    </row>
    <row r="6" ht="30" customHeight="1" spans="1:7">
      <c r="A6" s="89" t="s">
        <v>74</v>
      </c>
      <c r="B6" s="90">
        <f t="shared" ref="B6:F6" si="2">B7+B17+B18+B19+B20+B21+B22+B42</f>
        <v>1886</v>
      </c>
      <c r="C6" s="90">
        <f t="shared" si="2"/>
        <v>2000</v>
      </c>
      <c r="D6" s="90">
        <f t="shared" si="2"/>
        <v>1700</v>
      </c>
      <c r="E6" s="87">
        <f t="shared" si="1"/>
        <v>1862</v>
      </c>
      <c r="F6" s="91">
        <f>F7+F17+F18+F19+F20+F21+F22+F42+F43</f>
        <v>3500</v>
      </c>
      <c r="G6" s="84"/>
    </row>
    <row r="7" ht="47" customHeight="1" spans="1:7">
      <c r="A7" s="92" t="s">
        <v>75</v>
      </c>
      <c r="B7" s="93">
        <f>SUM(B8:B14)</f>
        <v>1462.54</v>
      </c>
      <c r="C7" s="93">
        <f>SUM(C8:C14)</f>
        <v>1488.34</v>
      </c>
      <c r="D7" s="93">
        <f>SUM(D8:D14)</f>
        <v>1447.6</v>
      </c>
      <c r="E7" s="87">
        <f>SUM(E8:E14)</f>
        <v>1466.16</v>
      </c>
      <c r="F7" s="94">
        <f>SUM(F8:F16)</f>
        <v>2254.76</v>
      </c>
      <c r="G7" s="95"/>
    </row>
    <row r="8" ht="61" customHeight="1" spans="1:7">
      <c r="A8" s="96" t="s">
        <v>18</v>
      </c>
      <c r="B8" s="93">
        <v>574.76</v>
      </c>
      <c r="C8" s="93">
        <v>576.94</v>
      </c>
      <c r="D8" s="93">
        <v>619.99</v>
      </c>
      <c r="E8" s="87">
        <f t="shared" si="1"/>
        <v>590.563333333333</v>
      </c>
      <c r="F8" s="97">
        <v>792.59</v>
      </c>
      <c r="G8" s="84" t="s">
        <v>76</v>
      </c>
    </row>
    <row r="9" ht="63" customHeight="1" spans="1:7">
      <c r="A9" s="96" t="s">
        <v>19</v>
      </c>
      <c r="B9" s="93">
        <v>100</v>
      </c>
      <c r="C9" s="93">
        <v>120</v>
      </c>
      <c r="D9" s="93">
        <v>100</v>
      </c>
      <c r="E9" s="87">
        <f t="shared" si="1"/>
        <v>106.666666666667</v>
      </c>
      <c r="F9" s="97">
        <v>200.35</v>
      </c>
      <c r="G9" s="84" t="s">
        <v>77</v>
      </c>
    </row>
    <row r="10" ht="39" customHeight="1" spans="1:7">
      <c r="A10" s="96" t="s">
        <v>20</v>
      </c>
      <c r="B10" s="93">
        <v>344.7</v>
      </c>
      <c r="C10" s="93">
        <v>358.26</v>
      </c>
      <c r="D10" s="93">
        <v>375</v>
      </c>
      <c r="E10" s="87">
        <f t="shared" si="1"/>
        <v>359.32</v>
      </c>
      <c r="F10" s="97">
        <v>713.5</v>
      </c>
      <c r="G10" s="84" t="s">
        <v>78</v>
      </c>
    </row>
    <row r="11" ht="32" customHeight="1" spans="1:7">
      <c r="A11" s="96" t="s">
        <v>21</v>
      </c>
      <c r="B11" s="93">
        <v>1.7</v>
      </c>
      <c r="C11" s="93">
        <v>1.7</v>
      </c>
      <c r="D11" s="93">
        <v>0.5</v>
      </c>
      <c r="E11" s="87">
        <f t="shared" si="1"/>
        <v>1.3</v>
      </c>
      <c r="F11" s="97">
        <v>0.5</v>
      </c>
      <c r="G11" s="84" t="s">
        <v>79</v>
      </c>
    </row>
    <row r="12" ht="32" customHeight="1" spans="1:7">
      <c r="A12" s="96" t="s">
        <v>22</v>
      </c>
      <c r="B12" s="93">
        <v>225.03</v>
      </c>
      <c r="C12" s="93">
        <v>215.09</v>
      </c>
      <c r="D12" s="93">
        <v>351.76</v>
      </c>
      <c r="E12" s="87">
        <f t="shared" si="1"/>
        <v>263.96</v>
      </c>
      <c r="F12" s="97">
        <v>516.86</v>
      </c>
      <c r="G12" s="84" t="s">
        <v>80</v>
      </c>
    </row>
    <row r="13" ht="30" customHeight="1" spans="1:7">
      <c r="A13" s="96" t="s">
        <v>23</v>
      </c>
      <c r="B13" s="93">
        <v>216</v>
      </c>
      <c r="C13" s="93">
        <v>216</v>
      </c>
      <c r="D13" s="98">
        <v>0</v>
      </c>
      <c r="E13" s="87">
        <f t="shared" si="1"/>
        <v>144</v>
      </c>
      <c r="F13" s="97">
        <v>0</v>
      </c>
      <c r="G13" s="84" t="s">
        <v>81</v>
      </c>
    </row>
    <row r="14" ht="27" customHeight="1" spans="1:7">
      <c r="A14" s="96" t="s">
        <v>24</v>
      </c>
      <c r="B14" s="93">
        <v>0.35</v>
      </c>
      <c r="C14" s="93">
        <v>0.35</v>
      </c>
      <c r="D14" s="93">
        <v>0.35</v>
      </c>
      <c r="E14" s="87">
        <f t="shared" si="1"/>
        <v>0.35</v>
      </c>
      <c r="F14" s="97">
        <v>1.02</v>
      </c>
      <c r="G14" s="84" t="s">
        <v>82</v>
      </c>
    </row>
    <row r="15" ht="33" customHeight="1" spans="1:7">
      <c r="A15" s="96" t="s">
        <v>25</v>
      </c>
      <c r="B15" s="93">
        <v>0</v>
      </c>
      <c r="C15" s="93">
        <v>0</v>
      </c>
      <c r="D15" s="93">
        <v>0</v>
      </c>
      <c r="E15" s="87">
        <f t="shared" si="1"/>
        <v>0</v>
      </c>
      <c r="F15" s="97">
        <v>26.34</v>
      </c>
      <c r="G15" s="84" t="s">
        <v>83</v>
      </c>
    </row>
    <row r="16" ht="33" customHeight="1" spans="1:7">
      <c r="A16" s="99" t="s">
        <v>26</v>
      </c>
      <c r="B16" s="93">
        <v>0</v>
      </c>
      <c r="C16" s="93">
        <v>0</v>
      </c>
      <c r="D16" s="93">
        <v>0</v>
      </c>
      <c r="E16" s="87">
        <f t="shared" si="1"/>
        <v>0</v>
      </c>
      <c r="F16" s="97">
        <v>3.6</v>
      </c>
      <c r="G16" s="84" t="s">
        <v>84</v>
      </c>
    </row>
    <row r="17" ht="30" customHeight="1" spans="1:7">
      <c r="A17" s="92" t="s">
        <v>85</v>
      </c>
      <c r="B17" s="93">
        <v>168.2</v>
      </c>
      <c r="C17" s="98">
        <v>300</v>
      </c>
      <c r="D17" s="98">
        <v>100.07</v>
      </c>
      <c r="E17" s="87">
        <f t="shared" si="1"/>
        <v>189.423333333333</v>
      </c>
      <c r="F17" s="97">
        <v>300</v>
      </c>
      <c r="G17" s="84" t="s">
        <v>86</v>
      </c>
    </row>
    <row r="18" ht="22.5" customHeight="1" spans="1:7">
      <c r="A18" s="92" t="s">
        <v>87</v>
      </c>
      <c r="B18" s="93">
        <v>0</v>
      </c>
      <c r="C18" s="98">
        <v>0</v>
      </c>
      <c r="D18" s="98">
        <v>0</v>
      </c>
      <c r="E18" s="87">
        <f t="shared" si="1"/>
        <v>0</v>
      </c>
      <c r="F18" s="97">
        <v>0</v>
      </c>
      <c r="G18" s="84"/>
    </row>
    <row r="19" ht="22.5" customHeight="1" spans="1:7">
      <c r="A19" s="92" t="s">
        <v>88</v>
      </c>
      <c r="B19" s="93">
        <v>120</v>
      </c>
      <c r="C19" s="93">
        <v>80</v>
      </c>
      <c r="D19" s="98">
        <v>40</v>
      </c>
      <c r="E19" s="87">
        <f t="shared" si="1"/>
        <v>80</v>
      </c>
      <c r="F19" s="100">
        <v>142</v>
      </c>
      <c r="G19" s="84" t="s">
        <v>89</v>
      </c>
    </row>
    <row r="20" ht="22.5" customHeight="1" spans="1:7">
      <c r="A20" s="92" t="s">
        <v>90</v>
      </c>
      <c r="B20" s="93">
        <v>35</v>
      </c>
      <c r="C20" s="93">
        <v>25</v>
      </c>
      <c r="D20" s="98">
        <v>15</v>
      </c>
      <c r="E20" s="87">
        <f t="shared" si="1"/>
        <v>25</v>
      </c>
      <c r="F20" s="100">
        <v>42</v>
      </c>
      <c r="G20" s="84" t="s">
        <v>91</v>
      </c>
    </row>
    <row r="21" ht="22.5" customHeight="1" spans="1:7">
      <c r="A21" s="92" t="s">
        <v>92</v>
      </c>
      <c r="B21" s="93">
        <v>3.77</v>
      </c>
      <c r="C21" s="93">
        <v>4</v>
      </c>
      <c r="D21" s="98">
        <v>3.4</v>
      </c>
      <c r="E21" s="87">
        <f t="shared" si="1"/>
        <v>3.72333333333333</v>
      </c>
      <c r="F21" s="100">
        <v>7</v>
      </c>
      <c r="G21" s="84" t="s">
        <v>93</v>
      </c>
    </row>
    <row r="22" ht="22.5" customHeight="1" spans="1:7">
      <c r="A22" s="92" t="s">
        <v>94</v>
      </c>
      <c r="B22" s="93">
        <f>SUM(B23:B41)</f>
        <v>96.49</v>
      </c>
      <c r="C22" s="93">
        <f>SUM(C23:C41)</f>
        <v>102.66</v>
      </c>
      <c r="D22" s="93">
        <f>SUM(D23:D41)</f>
        <v>93.93</v>
      </c>
      <c r="E22" s="87">
        <f>SUM(E23:E39)</f>
        <v>92.1133333333333</v>
      </c>
      <c r="F22" s="100">
        <f>SUM(F23:F41)</f>
        <v>734.24</v>
      </c>
      <c r="G22" s="101"/>
    </row>
    <row r="23" ht="29" customHeight="1" spans="1:7">
      <c r="A23" s="96" t="s">
        <v>33</v>
      </c>
      <c r="B23" s="93">
        <v>3</v>
      </c>
      <c r="C23" s="93">
        <v>3</v>
      </c>
      <c r="D23" s="98">
        <v>3</v>
      </c>
      <c r="E23" s="87">
        <f t="shared" ref="E23:E30" si="3">(C23+D23+B23)/3</f>
        <v>3</v>
      </c>
      <c r="F23" s="100">
        <v>7</v>
      </c>
      <c r="G23" s="84" t="s">
        <v>95</v>
      </c>
    </row>
    <row r="24" ht="33" customHeight="1" spans="1:7">
      <c r="A24" s="96" t="s">
        <v>34</v>
      </c>
      <c r="B24" s="93">
        <v>0.3</v>
      </c>
      <c r="C24" s="93">
        <v>0.5</v>
      </c>
      <c r="D24" s="98">
        <v>0.3</v>
      </c>
      <c r="E24" s="87">
        <f t="shared" si="3"/>
        <v>0.366666666666667</v>
      </c>
      <c r="F24" s="100">
        <v>1.75</v>
      </c>
      <c r="G24" s="84" t="s">
        <v>96</v>
      </c>
    </row>
    <row r="25" ht="30" customHeight="1" spans="1:7">
      <c r="A25" s="96" t="s">
        <v>35</v>
      </c>
      <c r="B25" s="98">
        <v>1.8</v>
      </c>
      <c r="C25" s="98">
        <v>1.8</v>
      </c>
      <c r="D25" s="98">
        <v>1.32</v>
      </c>
      <c r="E25" s="87">
        <f t="shared" si="3"/>
        <v>1.64</v>
      </c>
      <c r="F25" s="97">
        <v>13.2</v>
      </c>
      <c r="G25" s="84" t="s">
        <v>97</v>
      </c>
    </row>
    <row r="26" ht="35" customHeight="1" spans="1:7">
      <c r="A26" s="96" t="s">
        <v>36</v>
      </c>
      <c r="B26" s="98">
        <v>10.8</v>
      </c>
      <c r="C26" s="98">
        <v>9.67</v>
      </c>
      <c r="D26" s="98">
        <v>10.8</v>
      </c>
      <c r="E26" s="87">
        <f t="shared" si="3"/>
        <v>10.4233333333333</v>
      </c>
      <c r="F26" s="97">
        <v>120</v>
      </c>
      <c r="G26" s="84" t="s">
        <v>98</v>
      </c>
    </row>
    <row r="27" ht="28" customHeight="1" spans="1:7">
      <c r="A27" s="96" t="s">
        <v>37</v>
      </c>
      <c r="B27" s="98">
        <v>8</v>
      </c>
      <c r="C27" s="98">
        <v>8.8</v>
      </c>
      <c r="D27" s="98">
        <v>6.19</v>
      </c>
      <c r="E27" s="87">
        <f t="shared" si="3"/>
        <v>7.66333333333333</v>
      </c>
      <c r="F27" s="97">
        <v>37.84</v>
      </c>
      <c r="G27" s="84" t="s">
        <v>99</v>
      </c>
    </row>
    <row r="28" ht="26" customHeight="1" spans="1:7">
      <c r="A28" s="96" t="s">
        <v>38</v>
      </c>
      <c r="B28" s="98">
        <v>10</v>
      </c>
      <c r="C28" s="98">
        <v>10</v>
      </c>
      <c r="D28" s="98">
        <v>10</v>
      </c>
      <c r="E28" s="87">
        <f t="shared" si="3"/>
        <v>10</v>
      </c>
      <c r="F28" s="97">
        <v>160</v>
      </c>
      <c r="G28" s="102" t="s">
        <v>100</v>
      </c>
    </row>
    <row r="29" ht="28" customHeight="1" spans="1:7">
      <c r="A29" s="96" t="s">
        <v>39</v>
      </c>
      <c r="B29" s="98">
        <v>21</v>
      </c>
      <c r="C29" s="98">
        <v>27</v>
      </c>
      <c r="D29" s="98">
        <v>27</v>
      </c>
      <c r="E29" s="87">
        <f t="shared" si="3"/>
        <v>25</v>
      </c>
      <c r="F29" s="97">
        <v>202</v>
      </c>
      <c r="G29" s="102" t="s">
        <v>101</v>
      </c>
    </row>
    <row r="30" ht="37" customHeight="1" spans="1:7">
      <c r="A30" s="96" t="s">
        <v>40</v>
      </c>
      <c r="B30" s="98">
        <v>10</v>
      </c>
      <c r="C30" s="98">
        <v>10</v>
      </c>
      <c r="D30" s="98">
        <v>6</v>
      </c>
      <c r="E30" s="87">
        <f t="shared" si="3"/>
        <v>8.66666666666667</v>
      </c>
      <c r="F30" s="97">
        <v>32.8</v>
      </c>
      <c r="G30" s="84" t="s">
        <v>102</v>
      </c>
    </row>
    <row r="31" ht="22.5" customHeight="1" spans="1:7">
      <c r="A31" s="96" t="s">
        <v>41</v>
      </c>
      <c r="B31" s="98">
        <v>5</v>
      </c>
      <c r="C31" s="98">
        <v>5</v>
      </c>
      <c r="D31" s="98">
        <v>3.6</v>
      </c>
      <c r="E31" s="87">
        <f t="shared" ref="E31:E43" si="4">(C31+D31+B31)/3</f>
        <v>4.53333333333333</v>
      </c>
      <c r="F31" s="97">
        <v>31.6</v>
      </c>
      <c r="G31" s="84" t="s">
        <v>103</v>
      </c>
    </row>
    <row r="32" ht="22.5" customHeight="1" spans="1:7">
      <c r="A32" s="96" t="s">
        <v>42</v>
      </c>
      <c r="B32" s="98">
        <v>0</v>
      </c>
      <c r="C32" s="98">
        <v>0</v>
      </c>
      <c r="D32" s="98">
        <v>0</v>
      </c>
      <c r="E32" s="87">
        <f t="shared" si="4"/>
        <v>0</v>
      </c>
      <c r="F32" s="97">
        <v>6.32</v>
      </c>
      <c r="G32" s="84" t="s">
        <v>104</v>
      </c>
    </row>
    <row r="33" ht="22.5" customHeight="1" spans="1:7">
      <c r="A33" s="96" t="s">
        <v>43</v>
      </c>
      <c r="B33" s="98">
        <v>0</v>
      </c>
      <c r="C33" s="98">
        <v>0</v>
      </c>
      <c r="D33" s="98">
        <v>0</v>
      </c>
      <c r="E33" s="87">
        <f t="shared" si="4"/>
        <v>0</v>
      </c>
      <c r="F33" s="97">
        <v>1</v>
      </c>
      <c r="G33" s="84" t="s">
        <v>105</v>
      </c>
    </row>
    <row r="34" ht="23" customHeight="1" spans="1:7">
      <c r="A34" s="96" t="s">
        <v>44</v>
      </c>
      <c r="B34" s="98">
        <v>1</v>
      </c>
      <c r="C34" s="98">
        <v>1</v>
      </c>
      <c r="D34" s="98">
        <v>1</v>
      </c>
      <c r="E34" s="87">
        <f t="shared" si="4"/>
        <v>1</v>
      </c>
      <c r="F34" s="97">
        <v>8.86</v>
      </c>
      <c r="G34" s="84" t="s">
        <v>106</v>
      </c>
    </row>
    <row r="35" ht="22.5" customHeight="1" spans="1:7">
      <c r="A35" s="96" t="s">
        <v>45</v>
      </c>
      <c r="B35" s="98">
        <v>12.87</v>
      </c>
      <c r="C35" s="98">
        <v>12.87</v>
      </c>
      <c r="D35" s="98">
        <v>13</v>
      </c>
      <c r="E35" s="87">
        <f t="shared" si="4"/>
        <v>12.9133333333333</v>
      </c>
      <c r="F35" s="97">
        <v>15</v>
      </c>
      <c r="G35" s="84" t="s">
        <v>107</v>
      </c>
    </row>
    <row r="36" ht="28" customHeight="1" spans="1:7">
      <c r="A36" s="96" t="s">
        <v>46</v>
      </c>
      <c r="B36" s="98">
        <v>0</v>
      </c>
      <c r="C36" s="98">
        <v>0</v>
      </c>
      <c r="D36" s="98">
        <v>0</v>
      </c>
      <c r="E36" s="87">
        <f t="shared" si="4"/>
        <v>0</v>
      </c>
      <c r="F36" s="97">
        <v>50</v>
      </c>
      <c r="G36" s="84" t="s">
        <v>108</v>
      </c>
    </row>
    <row r="37" ht="22.5" customHeight="1" spans="1:7">
      <c r="A37" s="96" t="s">
        <v>47</v>
      </c>
      <c r="B37" s="98">
        <v>3.4</v>
      </c>
      <c r="C37" s="98">
        <v>2.7</v>
      </c>
      <c r="D37" s="98">
        <v>3.1</v>
      </c>
      <c r="E37" s="87">
        <f t="shared" si="4"/>
        <v>3.06666666666667</v>
      </c>
      <c r="F37" s="97">
        <v>3</v>
      </c>
      <c r="G37" s="84" t="s">
        <v>109</v>
      </c>
    </row>
    <row r="38" ht="27" customHeight="1" spans="1:7">
      <c r="A38" s="96" t="s">
        <v>48</v>
      </c>
      <c r="B38" s="98">
        <v>4.32</v>
      </c>
      <c r="C38" s="98">
        <v>4.32</v>
      </c>
      <c r="D38" s="98">
        <v>2.88</v>
      </c>
      <c r="E38" s="87">
        <f t="shared" si="4"/>
        <v>3.84</v>
      </c>
      <c r="F38" s="97">
        <v>5.76</v>
      </c>
      <c r="G38" s="84" t="s">
        <v>110</v>
      </c>
    </row>
    <row r="39" ht="22.5" customHeight="1" spans="1:7">
      <c r="A39" s="96" t="s">
        <v>49</v>
      </c>
      <c r="B39" s="93">
        <v>0</v>
      </c>
      <c r="C39" s="93">
        <v>0</v>
      </c>
      <c r="D39" s="98">
        <v>0</v>
      </c>
      <c r="E39" s="87">
        <f t="shared" si="4"/>
        <v>0</v>
      </c>
      <c r="F39" s="100">
        <v>0</v>
      </c>
      <c r="G39" s="84"/>
    </row>
    <row r="40" ht="24" customHeight="1" spans="1:7">
      <c r="A40" s="96" t="s">
        <v>50</v>
      </c>
      <c r="B40" s="93">
        <v>0</v>
      </c>
      <c r="C40" s="93">
        <v>0</v>
      </c>
      <c r="D40" s="98">
        <v>0</v>
      </c>
      <c r="E40" s="87">
        <f t="shared" si="4"/>
        <v>0</v>
      </c>
      <c r="F40" s="100">
        <v>5.16</v>
      </c>
      <c r="G40" s="84" t="s">
        <v>111</v>
      </c>
    </row>
    <row r="41" ht="24" customHeight="1" spans="1:7">
      <c r="A41" s="96" t="s">
        <v>51</v>
      </c>
      <c r="B41" s="93">
        <v>5</v>
      </c>
      <c r="C41" s="93">
        <v>6</v>
      </c>
      <c r="D41" s="98">
        <v>5.74</v>
      </c>
      <c r="E41" s="87">
        <f t="shared" si="4"/>
        <v>5.58</v>
      </c>
      <c r="F41" s="100">
        <v>32.95</v>
      </c>
      <c r="G41" s="84" t="s">
        <v>112</v>
      </c>
    </row>
    <row r="42" ht="22.5" customHeight="1" spans="1:7">
      <c r="A42" s="92" t="s">
        <v>113</v>
      </c>
      <c r="B42" s="93">
        <v>0</v>
      </c>
      <c r="C42" s="93">
        <v>0</v>
      </c>
      <c r="D42" s="98">
        <v>0</v>
      </c>
      <c r="E42" s="87">
        <f t="shared" si="4"/>
        <v>0</v>
      </c>
      <c r="F42" s="100">
        <v>0</v>
      </c>
      <c r="G42" s="103"/>
    </row>
    <row r="43" ht="22.5" customHeight="1" spans="1:7">
      <c r="A43" s="92" t="s">
        <v>114</v>
      </c>
      <c r="B43" s="93">
        <v>0</v>
      </c>
      <c r="C43" s="93">
        <v>0</v>
      </c>
      <c r="D43" s="98">
        <v>0</v>
      </c>
      <c r="E43" s="87">
        <f t="shared" si="4"/>
        <v>0</v>
      </c>
      <c r="F43" s="100">
        <v>20</v>
      </c>
      <c r="G43" s="103"/>
    </row>
    <row r="44" ht="23" customHeight="1" spans="1:7">
      <c r="A44" s="104" t="s">
        <v>115</v>
      </c>
      <c r="B44" s="93">
        <f t="shared" ref="B44:F44" si="5">B4-B6</f>
        <v>0</v>
      </c>
      <c r="C44" s="93">
        <f t="shared" si="5"/>
        <v>0</v>
      </c>
      <c r="D44" s="98">
        <f t="shared" si="5"/>
        <v>0</v>
      </c>
      <c r="E44" s="87">
        <f t="shared" si="5"/>
        <v>0</v>
      </c>
      <c r="F44" s="100">
        <f t="shared" si="5"/>
        <v>0</v>
      </c>
      <c r="G44" s="103"/>
    </row>
    <row r="45" ht="27.95" customHeight="1" spans="1:7">
      <c r="A45" s="105" t="s">
        <v>116</v>
      </c>
      <c r="B45" s="105"/>
      <c r="C45" s="105"/>
      <c r="D45" s="105"/>
      <c r="E45" s="105"/>
      <c r="F45" s="105"/>
      <c r="G45" s="105"/>
    </row>
    <row r="47" s="73" customFormat="1" ht="22.5" customHeight="1" spans="2:2">
      <c r="B47" s="50"/>
    </row>
    <row r="48" s="73" customFormat="1" ht="22.5" customHeight="1" spans="2:2">
      <c r="B48" s="50"/>
    </row>
    <row r="49" s="73" customFormat="1" ht="22.5" customHeight="1" spans="2:2">
      <c r="B49" s="50"/>
    </row>
    <row r="50" s="73" customFormat="1" ht="22.5" customHeight="1" spans="2:2">
      <c r="B50" s="50"/>
    </row>
  </sheetData>
  <mergeCells count="3">
    <mergeCell ref="A1:G1"/>
    <mergeCell ref="A2:C2"/>
    <mergeCell ref="A45:G45"/>
  </mergeCells>
  <pageMargins left="0.511811023622047" right="0.511811023622047" top="0.551181102362205" bottom="0.551181102362205" header="0.31496062992126" footer="0.31496062992126"/>
  <pageSetup paperSize="9" orientation="landscape" horizontalDpi="1200" verticalDpi="1200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G9" sqref="G9"/>
    </sheetView>
  </sheetViews>
  <sheetFormatPr defaultColWidth="9" defaultRowHeight="13.5" outlineLevelCol="7"/>
  <cols>
    <col min="1" max="1" width="25" style="50" customWidth="1"/>
    <col min="2" max="2" width="33.25" style="50" customWidth="1"/>
    <col min="3" max="3" width="17.875" style="50" customWidth="1"/>
    <col min="4" max="4" width="19" style="50" customWidth="1"/>
    <col min="5" max="5" width="17.25" style="50" customWidth="1"/>
    <col min="6" max="7" width="25" style="50" customWidth="1"/>
    <col min="8" max="8" width="18" style="50" customWidth="1"/>
    <col min="9" max="256" width="9" style="50"/>
    <col min="257" max="257" width="25" style="50" customWidth="1"/>
    <col min="258" max="258" width="33.25" style="50" customWidth="1"/>
    <col min="259" max="259" width="17.875" style="50" customWidth="1"/>
    <col min="260" max="260" width="19" style="50" customWidth="1"/>
    <col min="261" max="261" width="17.25" style="50" customWidth="1"/>
    <col min="262" max="263" width="25" style="50" customWidth="1"/>
    <col min="264" max="264" width="18" style="50" customWidth="1"/>
    <col min="265" max="512" width="9" style="50"/>
    <col min="513" max="513" width="25" style="50" customWidth="1"/>
    <col min="514" max="514" width="33.25" style="50" customWidth="1"/>
    <col min="515" max="515" width="17.875" style="50" customWidth="1"/>
    <col min="516" max="516" width="19" style="50" customWidth="1"/>
    <col min="517" max="517" width="17.25" style="50" customWidth="1"/>
    <col min="518" max="519" width="25" style="50" customWidth="1"/>
    <col min="520" max="520" width="18" style="50" customWidth="1"/>
    <col min="521" max="768" width="9" style="50"/>
    <col min="769" max="769" width="25" style="50" customWidth="1"/>
    <col min="770" max="770" width="33.25" style="50" customWidth="1"/>
    <col min="771" max="771" width="17.875" style="50" customWidth="1"/>
    <col min="772" max="772" width="19" style="50" customWidth="1"/>
    <col min="773" max="773" width="17.25" style="50" customWidth="1"/>
    <col min="774" max="775" width="25" style="50" customWidth="1"/>
    <col min="776" max="776" width="18" style="50" customWidth="1"/>
    <col min="777" max="1024" width="9" style="50"/>
    <col min="1025" max="1025" width="25" style="50" customWidth="1"/>
    <col min="1026" max="1026" width="33.25" style="50" customWidth="1"/>
    <col min="1027" max="1027" width="17.875" style="50" customWidth="1"/>
    <col min="1028" max="1028" width="19" style="50" customWidth="1"/>
    <col min="1029" max="1029" width="17.25" style="50" customWidth="1"/>
    <col min="1030" max="1031" width="25" style="50" customWidth="1"/>
    <col min="1032" max="1032" width="18" style="50" customWidth="1"/>
    <col min="1033" max="1280" width="9" style="50"/>
    <col min="1281" max="1281" width="25" style="50" customWidth="1"/>
    <col min="1282" max="1282" width="33.25" style="50" customWidth="1"/>
    <col min="1283" max="1283" width="17.875" style="50" customWidth="1"/>
    <col min="1284" max="1284" width="19" style="50" customWidth="1"/>
    <col min="1285" max="1285" width="17.25" style="50" customWidth="1"/>
    <col min="1286" max="1287" width="25" style="50" customWidth="1"/>
    <col min="1288" max="1288" width="18" style="50" customWidth="1"/>
    <col min="1289" max="1536" width="9" style="50"/>
    <col min="1537" max="1537" width="25" style="50" customWidth="1"/>
    <col min="1538" max="1538" width="33.25" style="50" customWidth="1"/>
    <col min="1539" max="1539" width="17.875" style="50" customWidth="1"/>
    <col min="1540" max="1540" width="19" style="50" customWidth="1"/>
    <col min="1541" max="1541" width="17.25" style="50" customWidth="1"/>
    <col min="1542" max="1543" width="25" style="50" customWidth="1"/>
    <col min="1544" max="1544" width="18" style="50" customWidth="1"/>
    <col min="1545" max="1792" width="9" style="50"/>
    <col min="1793" max="1793" width="25" style="50" customWidth="1"/>
    <col min="1794" max="1794" width="33.25" style="50" customWidth="1"/>
    <col min="1795" max="1795" width="17.875" style="50" customWidth="1"/>
    <col min="1796" max="1796" width="19" style="50" customWidth="1"/>
    <col min="1797" max="1797" width="17.25" style="50" customWidth="1"/>
    <col min="1798" max="1799" width="25" style="50" customWidth="1"/>
    <col min="1800" max="1800" width="18" style="50" customWidth="1"/>
    <col min="1801" max="2048" width="9" style="50"/>
    <col min="2049" max="2049" width="25" style="50" customWidth="1"/>
    <col min="2050" max="2050" width="33.25" style="50" customWidth="1"/>
    <col min="2051" max="2051" width="17.875" style="50" customWidth="1"/>
    <col min="2052" max="2052" width="19" style="50" customWidth="1"/>
    <col min="2053" max="2053" width="17.25" style="50" customWidth="1"/>
    <col min="2054" max="2055" width="25" style="50" customWidth="1"/>
    <col min="2056" max="2056" width="18" style="50" customWidth="1"/>
    <col min="2057" max="2304" width="9" style="50"/>
    <col min="2305" max="2305" width="25" style="50" customWidth="1"/>
    <col min="2306" max="2306" width="33.25" style="50" customWidth="1"/>
    <col min="2307" max="2307" width="17.875" style="50" customWidth="1"/>
    <col min="2308" max="2308" width="19" style="50" customWidth="1"/>
    <col min="2309" max="2309" width="17.25" style="50" customWidth="1"/>
    <col min="2310" max="2311" width="25" style="50" customWidth="1"/>
    <col min="2312" max="2312" width="18" style="50" customWidth="1"/>
    <col min="2313" max="2560" width="9" style="50"/>
    <col min="2561" max="2561" width="25" style="50" customWidth="1"/>
    <col min="2562" max="2562" width="33.25" style="50" customWidth="1"/>
    <col min="2563" max="2563" width="17.875" style="50" customWidth="1"/>
    <col min="2564" max="2564" width="19" style="50" customWidth="1"/>
    <col min="2565" max="2565" width="17.25" style="50" customWidth="1"/>
    <col min="2566" max="2567" width="25" style="50" customWidth="1"/>
    <col min="2568" max="2568" width="18" style="50" customWidth="1"/>
    <col min="2569" max="2816" width="9" style="50"/>
    <col min="2817" max="2817" width="25" style="50" customWidth="1"/>
    <col min="2818" max="2818" width="33.25" style="50" customWidth="1"/>
    <col min="2819" max="2819" width="17.875" style="50" customWidth="1"/>
    <col min="2820" max="2820" width="19" style="50" customWidth="1"/>
    <col min="2821" max="2821" width="17.25" style="50" customWidth="1"/>
    <col min="2822" max="2823" width="25" style="50" customWidth="1"/>
    <col min="2824" max="2824" width="18" style="50" customWidth="1"/>
    <col min="2825" max="3072" width="9" style="50"/>
    <col min="3073" max="3073" width="25" style="50" customWidth="1"/>
    <col min="3074" max="3074" width="33.25" style="50" customWidth="1"/>
    <col min="3075" max="3075" width="17.875" style="50" customWidth="1"/>
    <col min="3076" max="3076" width="19" style="50" customWidth="1"/>
    <col min="3077" max="3077" width="17.25" style="50" customWidth="1"/>
    <col min="3078" max="3079" width="25" style="50" customWidth="1"/>
    <col min="3080" max="3080" width="18" style="50" customWidth="1"/>
    <col min="3081" max="3328" width="9" style="50"/>
    <col min="3329" max="3329" width="25" style="50" customWidth="1"/>
    <col min="3330" max="3330" width="33.25" style="50" customWidth="1"/>
    <col min="3331" max="3331" width="17.875" style="50" customWidth="1"/>
    <col min="3332" max="3332" width="19" style="50" customWidth="1"/>
    <col min="3333" max="3333" width="17.25" style="50" customWidth="1"/>
    <col min="3334" max="3335" width="25" style="50" customWidth="1"/>
    <col min="3336" max="3336" width="18" style="50" customWidth="1"/>
    <col min="3337" max="3584" width="9" style="50"/>
    <col min="3585" max="3585" width="25" style="50" customWidth="1"/>
    <col min="3586" max="3586" width="33.25" style="50" customWidth="1"/>
    <col min="3587" max="3587" width="17.875" style="50" customWidth="1"/>
    <col min="3588" max="3588" width="19" style="50" customWidth="1"/>
    <col min="3589" max="3589" width="17.25" style="50" customWidth="1"/>
    <col min="3590" max="3591" width="25" style="50" customWidth="1"/>
    <col min="3592" max="3592" width="18" style="50" customWidth="1"/>
    <col min="3593" max="3840" width="9" style="50"/>
    <col min="3841" max="3841" width="25" style="50" customWidth="1"/>
    <col min="3842" max="3842" width="33.25" style="50" customWidth="1"/>
    <col min="3843" max="3843" width="17.875" style="50" customWidth="1"/>
    <col min="3844" max="3844" width="19" style="50" customWidth="1"/>
    <col min="3845" max="3845" width="17.25" style="50" customWidth="1"/>
    <col min="3846" max="3847" width="25" style="50" customWidth="1"/>
    <col min="3848" max="3848" width="18" style="50" customWidth="1"/>
    <col min="3849" max="4096" width="9" style="50"/>
    <col min="4097" max="4097" width="25" style="50" customWidth="1"/>
    <col min="4098" max="4098" width="33.25" style="50" customWidth="1"/>
    <col min="4099" max="4099" width="17.875" style="50" customWidth="1"/>
    <col min="4100" max="4100" width="19" style="50" customWidth="1"/>
    <col min="4101" max="4101" width="17.25" style="50" customWidth="1"/>
    <col min="4102" max="4103" width="25" style="50" customWidth="1"/>
    <col min="4104" max="4104" width="18" style="50" customWidth="1"/>
    <col min="4105" max="4352" width="9" style="50"/>
    <col min="4353" max="4353" width="25" style="50" customWidth="1"/>
    <col min="4354" max="4354" width="33.25" style="50" customWidth="1"/>
    <col min="4355" max="4355" width="17.875" style="50" customWidth="1"/>
    <col min="4356" max="4356" width="19" style="50" customWidth="1"/>
    <col min="4357" max="4357" width="17.25" style="50" customWidth="1"/>
    <col min="4358" max="4359" width="25" style="50" customWidth="1"/>
    <col min="4360" max="4360" width="18" style="50" customWidth="1"/>
    <col min="4361" max="4608" width="9" style="50"/>
    <col min="4609" max="4609" width="25" style="50" customWidth="1"/>
    <col min="4610" max="4610" width="33.25" style="50" customWidth="1"/>
    <col min="4611" max="4611" width="17.875" style="50" customWidth="1"/>
    <col min="4612" max="4612" width="19" style="50" customWidth="1"/>
    <col min="4613" max="4613" width="17.25" style="50" customWidth="1"/>
    <col min="4614" max="4615" width="25" style="50" customWidth="1"/>
    <col min="4616" max="4616" width="18" style="50" customWidth="1"/>
    <col min="4617" max="4864" width="9" style="50"/>
    <col min="4865" max="4865" width="25" style="50" customWidth="1"/>
    <col min="4866" max="4866" width="33.25" style="50" customWidth="1"/>
    <col min="4867" max="4867" width="17.875" style="50" customWidth="1"/>
    <col min="4868" max="4868" width="19" style="50" customWidth="1"/>
    <col min="4869" max="4869" width="17.25" style="50" customWidth="1"/>
    <col min="4870" max="4871" width="25" style="50" customWidth="1"/>
    <col min="4872" max="4872" width="18" style="50" customWidth="1"/>
    <col min="4873" max="5120" width="9" style="50"/>
    <col min="5121" max="5121" width="25" style="50" customWidth="1"/>
    <col min="5122" max="5122" width="33.25" style="50" customWidth="1"/>
    <col min="5123" max="5123" width="17.875" style="50" customWidth="1"/>
    <col min="5124" max="5124" width="19" style="50" customWidth="1"/>
    <col min="5125" max="5125" width="17.25" style="50" customWidth="1"/>
    <col min="5126" max="5127" width="25" style="50" customWidth="1"/>
    <col min="5128" max="5128" width="18" style="50" customWidth="1"/>
    <col min="5129" max="5376" width="9" style="50"/>
    <col min="5377" max="5377" width="25" style="50" customWidth="1"/>
    <col min="5378" max="5378" width="33.25" style="50" customWidth="1"/>
    <col min="5379" max="5379" width="17.875" style="50" customWidth="1"/>
    <col min="5380" max="5380" width="19" style="50" customWidth="1"/>
    <col min="5381" max="5381" width="17.25" style="50" customWidth="1"/>
    <col min="5382" max="5383" width="25" style="50" customWidth="1"/>
    <col min="5384" max="5384" width="18" style="50" customWidth="1"/>
    <col min="5385" max="5632" width="9" style="50"/>
    <col min="5633" max="5633" width="25" style="50" customWidth="1"/>
    <col min="5634" max="5634" width="33.25" style="50" customWidth="1"/>
    <col min="5635" max="5635" width="17.875" style="50" customWidth="1"/>
    <col min="5636" max="5636" width="19" style="50" customWidth="1"/>
    <col min="5637" max="5637" width="17.25" style="50" customWidth="1"/>
    <col min="5638" max="5639" width="25" style="50" customWidth="1"/>
    <col min="5640" max="5640" width="18" style="50" customWidth="1"/>
    <col min="5641" max="5888" width="9" style="50"/>
    <col min="5889" max="5889" width="25" style="50" customWidth="1"/>
    <col min="5890" max="5890" width="33.25" style="50" customWidth="1"/>
    <col min="5891" max="5891" width="17.875" style="50" customWidth="1"/>
    <col min="5892" max="5892" width="19" style="50" customWidth="1"/>
    <col min="5893" max="5893" width="17.25" style="50" customWidth="1"/>
    <col min="5894" max="5895" width="25" style="50" customWidth="1"/>
    <col min="5896" max="5896" width="18" style="50" customWidth="1"/>
    <col min="5897" max="6144" width="9" style="50"/>
    <col min="6145" max="6145" width="25" style="50" customWidth="1"/>
    <col min="6146" max="6146" width="33.25" style="50" customWidth="1"/>
    <col min="6147" max="6147" width="17.875" style="50" customWidth="1"/>
    <col min="6148" max="6148" width="19" style="50" customWidth="1"/>
    <col min="6149" max="6149" width="17.25" style="50" customWidth="1"/>
    <col min="6150" max="6151" width="25" style="50" customWidth="1"/>
    <col min="6152" max="6152" width="18" style="50" customWidth="1"/>
    <col min="6153" max="6400" width="9" style="50"/>
    <col min="6401" max="6401" width="25" style="50" customWidth="1"/>
    <col min="6402" max="6402" width="33.25" style="50" customWidth="1"/>
    <col min="6403" max="6403" width="17.875" style="50" customWidth="1"/>
    <col min="6404" max="6404" width="19" style="50" customWidth="1"/>
    <col min="6405" max="6405" width="17.25" style="50" customWidth="1"/>
    <col min="6406" max="6407" width="25" style="50" customWidth="1"/>
    <col min="6408" max="6408" width="18" style="50" customWidth="1"/>
    <col min="6409" max="6656" width="9" style="50"/>
    <col min="6657" max="6657" width="25" style="50" customWidth="1"/>
    <col min="6658" max="6658" width="33.25" style="50" customWidth="1"/>
    <col min="6659" max="6659" width="17.875" style="50" customWidth="1"/>
    <col min="6660" max="6660" width="19" style="50" customWidth="1"/>
    <col min="6661" max="6661" width="17.25" style="50" customWidth="1"/>
    <col min="6662" max="6663" width="25" style="50" customWidth="1"/>
    <col min="6664" max="6664" width="18" style="50" customWidth="1"/>
    <col min="6665" max="6912" width="9" style="50"/>
    <col min="6913" max="6913" width="25" style="50" customWidth="1"/>
    <col min="6914" max="6914" width="33.25" style="50" customWidth="1"/>
    <col min="6915" max="6915" width="17.875" style="50" customWidth="1"/>
    <col min="6916" max="6916" width="19" style="50" customWidth="1"/>
    <col min="6917" max="6917" width="17.25" style="50" customWidth="1"/>
    <col min="6918" max="6919" width="25" style="50" customWidth="1"/>
    <col min="6920" max="6920" width="18" style="50" customWidth="1"/>
    <col min="6921" max="7168" width="9" style="50"/>
    <col min="7169" max="7169" width="25" style="50" customWidth="1"/>
    <col min="7170" max="7170" width="33.25" style="50" customWidth="1"/>
    <col min="7171" max="7171" width="17.875" style="50" customWidth="1"/>
    <col min="7172" max="7172" width="19" style="50" customWidth="1"/>
    <col min="7173" max="7173" width="17.25" style="50" customWidth="1"/>
    <col min="7174" max="7175" width="25" style="50" customWidth="1"/>
    <col min="7176" max="7176" width="18" style="50" customWidth="1"/>
    <col min="7177" max="7424" width="9" style="50"/>
    <col min="7425" max="7425" width="25" style="50" customWidth="1"/>
    <col min="7426" max="7426" width="33.25" style="50" customWidth="1"/>
    <col min="7427" max="7427" width="17.875" style="50" customWidth="1"/>
    <col min="7428" max="7428" width="19" style="50" customWidth="1"/>
    <col min="7429" max="7429" width="17.25" style="50" customWidth="1"/>
    <col min="7430" max="7431" width="25" style="50" customWidth="1"/>
    <col min="7432" max="7432" width="18" style="50" customWidth="1"/>
    <col min="7433" max="7680" width="9" style="50"/>
    <col min="7681" max="7681" width="25" style="50" customWidth="1"/>
    <col min="7682" max="7682" width="33.25" style="50" customWidth="1"/>
    <col min="7683" max="7683" width="17.875" style="50" customWidth="1"/>
    <col min="7684" max="7684" width="19" style="50" customWidth="1"/>
    <col min="7685" max="7685" width="17.25" style="50" customWidth="1"/>
    <col min="7686" max="7687" width="25" style="50" customWidth="1"/>
    <col min="7688" max="7688" width="18" style="50" customWidth="1"/>
    <col min="7689" max="7936" width="9" style="50"/>
    <col min="7937" max="7937" width="25" style="50" customWidth="1"/>
    <col min="7938" max="7938" width="33.25" style="50" customWidth="1"/>
    <col min="7939" max="7939" width="17.875" style="50" customWidth="1"/>
    <col min="7940" max="7940" width="19" style="50" customWidth="1"/>
    <col min="7941" max="7941" width="17.25" style="50" customWidth="1"/>
    <col min="7942" max="7943" width="25" style="50" customWidth="1"/>
    <col min="7944" max="7944" width="18" style="50" customWidth="1"/>
    <col min="7945" max="8192" width="9" style="50"/>
    <col min="8193" max="8193" width="25" style="50" customWidth="1"/>
    <col min="8194" max="8194" width="33.25" style="50" customWidth="1"/>
    <col min="8195" max="8195" width="17.875" style="50" customWidth="1"/>
    <col min="8196" max="8196" width="19" style="50" customWidth="1"/>
    <col min="8197" max="8197" width="17.25" style="50" customWidth="1"/>
    <col min="8198" max="8199" width="25" style="50" customWidth="1"/>
    <col min="8200" max="8200" width="18" style="50" customWidth="1"/>
    <col min="8201" max="8448" width="9" style="50"/>
    <col min="8449" max="8449" width="25" style="50" customWidth="1"/>
    <col min="8450" max="8450" width="33.25" style="50" customWidth="1"/>
    <col min="8451" max="8451" width="17.875" style="50" customWidth="1"/>
    <col min="8452" max="8452" width="19" style="50" customWidth="1"/>
    <col min="8453" max="8453" width="17.25" style="50" customWidth="1"/>
    <col min="8454" max="8455" width="25" style="50" customWidth="1"/>
    <col min="8456" max="8456" width="18" style="50" customWidth="1"/>
    <col min="8457" max="8704" width="9" style="50"/>
    <col min="8705" max="8705" width="25" style="50" customWidth="1"/>
    <col min="8706" max="8706" width="33.25" style="50" customWidth="1"/>
    <col min="8707" max="8707" width="17.875" style="50" customWidth="1"/>
    <col min="8708" max="8708" width="19" style="50" customWidth="1"/>
    <col min="8709" max="8709" width="17.25" style="50" customWidth="1"/>
    <col min="8710" max="8711" width="25" style="50" customWidth="1"/>
    <col min="8712" max="8712" width="18" style="50" customWidth="1"/>
    <col min="8713" max="8960" width="9" style="50"/>
    <col min="8961" max="8961" width="25" style="50" customWidth="1"/>
    <col min="8962" max="8962" width="33.25" style="50" customWidth="1"/>
    <col min="8963" max="8963" width="17.875" style="50" customWidth="1"/>
    <col min="8964" max="8964" width="19" style="50" customWidth="1"/>
    <col min="8965" max="8965" width="17.25" style="50" customWidth="1"/>
    <col min="8966" max="8967" width="25" style="50" customWidth="1"/>
    <col min="8968" max="8968" width="18" style="50" customWidth="1"/>
    <col min="8969" max="9216" width="9" style="50"/>
    <col min="9217" max="9217" width="25" style="50" customWidth="1"/>
    <col min="9218" max="9218" width="33.25" style="50" customWidth="1"/>
    <col min="9219" max="9219" width="17.875" style="50" customWidth="1"/>
    <col min="9220" max="9220" width="19" style="50" customWidth="1"/>
    <col min="9221" max="9221" width="17.25" style="50" customWidth="1"/>
    <col min="9222" max="9223" width="25" style="50" customWidth="1"/>
    <col min="9224" max="9224" width="18" style="50" customWidth="1"/>
    <col min="9225" max="9472" width="9" style="50"/>
    <col min="9473" max="9473" width="25" style="50" customWidth="1"/>
    <col min="9474" max="9474" width="33.25" style="50" customWidth="1"/>
    <col min="9475" max="9475" width="17.875" style="50" customWidth="1"/>
    <col min="9476" max="9476" width="19" style="50" customWidth="1"/>
    <col min="9477" max="9477" width="17.25" style="50" customWidth="1"/>
    <col min="9478" max="9479" width="25" style="50" customWidth="1"/>
    <col min="9480" max="9480" width="18" style="50" customWidth="1"/>
    <col min="9481" max="9728" width="9" style="50"/>
    <col min="9729" max="9729" width="25" style="50" customWidth="1"/>
    <col min="9730" max="9730" width="33.25" style="50" customWidth="1"/>
    <col min="9731" max="9731" width="17.875" style="50" customWidth="1"/>
    <col min="9732" max="9732" width="19" style="50" customWidth="1"/>
    <col min="9733" max="9733" width="17.25" style="50" customWidth="1"/>
    <col min="9734" max="9735" width="25" style="50" customWidth="1"/>
    <col min="9736" max="9736" width="18" style="50" customWidth="1"/>
    <col min="9737" max="9984" width="9" style="50"/>
    <col min="9985" max="9985" width="25" style="50" customWidth="1"/>
    <col min="9986" max="9986" width="33.25" style="50" customWidth="1"/>
    <col min="9987" max="9987" width="17.875" style="50" customWidth="1"/>
    <col min="9988" max="9988" width="19" style="50" customWidth="1"/>
    <col min="9989" max="9989" width="17.25" style="50" customWidth="1"/>
    <col min="9990" max="9991" width="25" style="50" customWidth="1"/>
    <col min="9992" max="9992" width="18" style="50" customWidth="1"/>
    <col min="9993" max="10240" width="9" style="50"/>
    <col min="10241" max="10241" width="25" style="50" customWidth="1"/>
    <col min="10242" max="10242" width="33.25" style="50" customWidth="1"/>
    <col min="10243" max="10243" width="17.875" style="50" customWidth="1"/>
    <col min="10244" max="10244" width="19" style="50" customWidth="1"/>
    <col min="10245" max="10245" width="17.25" style="50" customWidth="1"/>
    <col min="10246" max="10247" width="25" style="50" customWidth="1"/>
    <col min="10248" max="10248" width="18" style="50" customWidth="1"/>
    <col min="10249" max="10496" width="9" style="50"/>
    <col min="10497" max="10497" width="25" style="50" customWidth="1"/>
    <col min="10498" max="10498" width="33.25" style="50" customWidth="1"/>
    <col min="10499" max="10499" width="17.875" style="50" customWidth="1"/>
    <col min="10500" max="10500" width="19" style="50" customWidth="1"/>
    <col min="10501" max="10501" width="17.25" style="50" customWidth="1"/>
    <col min="10502" max="10503" width="25" style="50" customWidth="1"/>
    <col min="10504" max="10504" width="18" style="50" customWidth="1"/>
    <col min="10505" max="10752" width="9" style="50"/>
    <col min="10753" max="10753" width="25" style="50" customWidth="1"/>
    <col min="10754" max="10754" width="33.25" style="50" customWidth="1"/>
    <col min="10755" max="10755" width="17.875" style="50" customWidth="1"/>
    <col min="10756" max="10756" width="19" style="50" customWidth="1"/>
    <col min="10757" max="10757" width="17.25" style="50" customWidth="1"/>
    <col min="10758" max="10759" width="25" style="50" customWidth="1"/>
    <col min="10760" max="10760" width="18" style="50" customWidth="1"/>
    <col min="10761" max="11008" width="9" style="50"/>
    <col min="11009" max="11009" width="25" style="50" customWidth="1"/>
    <col min="11010" max="11010" width="33.25" style="50" customWidth="1"/>
    <col min="11011" max="11011" width="17.875" style="50" customWidth="1"/>
    <col min="11012" max="11012" width="19" style="50" customWidth="1"/>
    <col min="11013" max="11013" width="17.25" style="50" customWidth="1"/>
    <col min="11014" max="11015" width="25" style="50" customWidth="1"/>
    <col min="11016" max="11016" width="18" style="50" customWidth="1"/>
    <col min="11017" max="11264" width="9" style="50"/>
    <col min="11265" max="11265" width="25" style="50" customWidth="1"/>
    <col min="11266" max="11266" width="33.25" style="50" customWidth="1"/>
    <col min="11267" max="11267" width="17.875" style="50" customWidth="1"/>
    <col min="11268" max="11268" width="19" style="50" customWidth="1"/>
    <col min="11269" max="11269" width="17.25" style="50" customWidth="1"/>
    <col min="11270" max="11271" width="25" style="50" customWidth="1"/>
    <col min="11272" max="11272" width="18" style="50" customWidth="1"/>
    <col min="11273" max="11520" width="9" style="50"/>
    <col min="11521" max="11521" width="25" style="50" customWidth="1"/>
    <col min="11522" max="11522" width="33.25" style="50" customWidth="1"/>
    <col min="11523" max="11523" width="17.875" style="50" customWidth="1"/>
    <col min="11524" max="11524" width="19" style="50" customWidth="1"/>
    <col min="11525" max="11525" width="17.25" style="50" customWidth="1"/>
    <col min="11526" max="11527" width="25" style="50" customWidth="1"/>
    <col min="11528" max="11528" width="18" style="50" customWidth="1"/>
    <col min="11529" max="11776" width="9" style="50"/>
    <col min="11777" max="11777" width="25" style="50" customWidth="1"/>
    <col min="11778" max="11778" width="33.25" style="50" customWidth="1"/>
    <col min="11779" max="11779" width="17.875" style="50" customWidth="1"/>
    <col min="11780" max="11780" width="19" style="50" customWidth="1"/>
    <col min="11781" max="11781" width="17.25" style="50" customWidth="1"/>
    <col min="11782" max="11783" width="25" style="50" customWidth="1"/>
    <col min="11784" max="11784" width="18" style="50" customWidth="1"/>
    <col min="11785" max="12032" width="9" style="50"/>
    <col min="12033" max="12033" width="25" style="50" customWidth="1"/>
    <col min="12034" max="12034" width="33.25" style="50" customWidth="1"/>
    <col min="12035" max="12035" width="17.875" style="50" customWidth="1"/>
    <col min="12036" max="12036" width="19" style="50" customWidth="1"/>
    <col min="12037" max="12037" width="17.25" style="50" customWidth="1"/>
    <col min="12038" max="12039" width="25" style="50" customWidth="1"/>
    <col min="12040" max="12040" width="18" style="50" customWidth="1"/>
    <col min="12041" max="12288" width="9" style="50"/>
    <col min="12289" max="12289" width="25" style="50" customWidth="1"/>
    <col min="12290" max="12290" width="33.25" style="50" customWidth="1"/>
    <col min="12291" max="12291" width="17.875" style="50" customWidth="1"/>
    <col min="12292" max="12292" width="19" style="50" customWidth="1"/>
    <col min="12293" max="12293" width="17.25" style="50" customWidth="1"/>
    <col min="12294" max="12295" width="25" style="50" customWidth="1"/>
    <col min="12296" max="12296" width="18" style="50" customWidth="1"/>
    <col min="12297" max="12544" width="9" style="50"/>
    <col min="12545" max="12545" width="25" style="50" customWidth="1"/>
    <col min="12546" max="12546" width="33.25" style="50" customWidth="1"/>
    <col min="12547" max="12547" width="17.875" style="50" customWidth="1"/>
    <col min="12548" max="12548" width="19" style="50" customWidth="1"/>
    <col min="12549" max="12549" width="17.25" style="50" customWidth="1"/>
    <col min="12550" max="12551" width="25" style="50" customWidth="1"/>
    <col min="12552" max="12552" width="18" style="50" customWidth="1"/>
    <col min="12553" max="12800" width="9" style="50"/>
    <col min="12801" max="12801" width="25" style="50" customWidth="1"/>
    <col min="12802" max="12802" width="33.25" style="50" customWidth="1"/>
    <col min="12803" max="12803" width="17.875" style="50" customWidth="1"/>
    <col min="12804" max="12804" width="19" style="50" customWidth="1"/>
    <col min="12805" max="12805" width="17.25" style="50" customWidth="1"/>
    <col min="12806" max="12807" width="25" style="50" customWidth="1"/>
    <col min="12808" max="12808" width="18" style="50" customWidth="1"/>
    <col min="12809" max="13056" width="9" style="50"/>
    <col min="13057" max="13057" width="25" style="50" customWidth="1"/>
    <col min="13058" max="13058" width="33.25" style="50" customWidth="1"/>
    <col min="13059" max="13059" width="17.875" style="50" customWidth="1"/>
    <col min="13060" max="13060" width="19" style="50" customWidth="1"/>
    <col min="13061" max="13061" width="17.25" style="50" customWidth="1"/>
    <col min="13062" max="13063" width="25" style="50" customWidth="1"/>
    <col min="13064" max="13064" width="18" style="50" customWidth="1"/>
    <col min="13065" max="13312" width="9" style="50"/>
    <col min="13313" max="13313" width="25" style="50" customWidth="1"/>
    <col min="13314" max="13314" width="33.25" style="50" customWidth="1"/>
    <col min="13315" max="13315" width="17.875" style="50" customWidth="1"/>
    <col min="13316" max="13316" width="19" style="50" customWidth="1"/>
    <col min="13317" max="13317" width="17.25" style="50" customWidth="1"/>
    <col min="13318" max="13319" width="25" style="50" customWidth="1"/>
    <col min="13320" max="13320" width="18" style="50" customWidth="1"/>
    <col min="13321" max="13568" width="9" style="50"/>
    <col min="13569" max="13569" width="25" style="50" customWidth="1"/>
    <col min="13570" max="13570" width="33.25" style="50" customWidth="1"/>
    <col min="13571" max="13571" width="17.875" style="50" customWidth="1"/>
    <col min="13572" max="13572" width="19" style="50" customWidth="1"/>
    <col min="13573" max="13573" width="17.25" style="50" customWidth="1"/>
    <col min="13574" max="13575" width="25" style="50" customWidth="1"/>
    <col min="13576" max="13576" width="18" style="50" customWidth="1"/>
    <col min="13577" max="13824" width="9" style="50"/>
    <col min="13825" max="13825" width="25" style="50" customWidth="1"/>
    <col min="13826" max="13826" width="33.25" style="50" customWidth="1"/>
    <col min="13827" max="13827" width="17.875" style="50" customWidth="1"/>
    <col min="13828" max="13828" width="19" style="50" customWidth="1"/>
    <col min="13829" max="13829" width="17.25" style="50" customWidth="1"/>
    <col min="13830" max="13831" width="25" style="50" customWidth="1"/>
    <col min="13832" max="13832" width="18" style="50" customWidth="1"/>
    <col min="13833" max="14080" width="9" style="50"/>
    <col min="14081" max="14081" width="25" style="50" customWidth="1"/>
    <col min="14082" max="14082" width="33.25" style="50" customWidth="1"/>
    <col min="14083" max="14083" width="17.875" style="50" customWidth="1"/>
    <col min="14084" max="14084" width="19" style="50" customWidth="1"/>
    <col min="14085" max="14085" width="17.25" style="50" customWidth="1"/>
    <col min="14086" max="14087" width="25" style="50" customWidth="1"/>
    <col min="14088" max="14088" width="18" style="50" customWidth="1"/>
    <col min="14089" max="14336" width="9" style="50"/>
    <col min="14337" max="14337" width="25" style="50" customWidth="1"/>
    <col min="14338" max="14338" width="33.25" style="50" customWidth="1"/>
    <col min="14339" max="14339" width="17.875" style="50" customWidth="1"/>
    <col min="14340" max="14340" width="19" style="50" customWidth="1"/>
    <col min="14341" max="14341" width="17.25" style="50" customWidth="1"/>
    <col min="14342" max="14343" width="25" style="50" customWidth="1"/>
    <col min="14344" max="14344" width="18" style="50" customWidth="1"/>
    <col min="14345" max="14592" width="9" style="50"/>
    <col min="14593" max="14593" width="25" style="50" customWidth="1"/>
    <col min="14594" max="14594" width="33.25" style="50" customWidth="1"/>
    <col min="14595" max="14595" width="17.875" style="50" customWidth="1"/>
    <col min="14596" max="14596" width="19" style="50" customWidth="1"/>
    <col min="14597" max="14597" width="17.25" style="50" customWidth="1"/>
    <col min="14598" max="14599" width="25" style="50" customWidth="1"/>
    <col min="14600" max="14600" width="18" style="50" customWidth="1"/>
    <col min="14601" max="14848" width="9" style="50"/>
    <col min="14849" max="14849" width="25" style="50" customWidth="1"/>
    <col min="14850" max="14850" width="33.25" style="50" customWidth="1"/>
    <col min="14851" max="14851" width="17.875" style="50" customWidth="1"/>
    <col min="14852" max="14852" width="19" style="50" customWidth="1"/>
    <col min="14853" max="14853" width="17.25" style="50" customWidth="1"/>
    <col min="14854" max="14855" width="25" style="50" customWidth="1"/>
    <col min="14856" max="14856" width="18" style="50" customWidth="1"/>
    <col min="14857" max="15104" width="9" style="50"/>
    <col min="15105" max="15105" width="25" style="50" customWidth="1"/>
    <col min="15106" max="15106" width="33.25" style="50" customWidth="1"/>
    <col min="15107" max="15107" width="17.875" style="50" customWidth="1"/>
    <col min="15108" max="15108" width="19" style="50" customWidth="1"/>
    <col min="15109" max="15109" width="17.25" style="50" customWidth="1"/>
    <col min="15110" max="15111" width="25" style="50" customWidth="1"/>
    <col min="15112" max="15112" width="18" style="50" customWidth="1"/>
    <col min="15113" max="15360" width="9" style="50"/>
    <col min="15361" max="15361" width="25" style="50" customWidth="1"/>
    <col min="15362" max="15362" width="33.25" style="50" customWidth="1"/>
    <col min="15363" max="15363" width="17.875" style="50" customWidth="1"/>
    <col min="15364" max="15364" width="19" style="50" customWidth="1"/>
    <col min="15365" max="15365" width="17.25" style="50" customWidth="1"/>
    <col min="15366" max="15367" width="25" style="50" customWidth="1"/>
    <col min="15368" max="15368" width="18" style="50" customWidth="1"/>
    <col min="15369" max="15616" width="9" style="50"/>
    <col min="15617" max="15617" width="25" style="50" customWidth="1"/>
    <col min="15618" max="15618" width="33.25" style="50" customWidth="1"/>
    <col min="15619" max="15619" width="17.875" style="50" customWidth="1"/>
    <col min="15620" max="15620" width="19" style="50" customWidth="1"/>
    <col min="15621" max="15621" width="17.25" style="50" customWidth="1"/>
    <col min="15622" max="15623" width="25" style="50" customWidth="1"/>
    <col min="15624" max="15624" width="18" style="50" customWidth="1"/>
    <col min="15625" max="15872" width="9" style="50"/>
    <col min="15873" max="15873" width="25" style="50" customWidth="1"/>
    <col min="15874" max="15874" width="33.25" style="50" customWidth="1"/>
    <col min="15875" max="15875" width="17.875" style="50" customWidth="1"/>
    <col min="15876" max="15876" width="19" style="50" customWidth="1"/>
    <col min="15877" max="15877" width="17.25" style="50" customWidth="1"/>
    <col min="15878" max="15879" width="25" style="50" customWidth="1"/>
    <col min="15880" max="15880" width="18" style="50" customWidth="1"/>
    <col min="15881" max="16128" width="9" style="50"/>
    <col min="16129" max="16129" width="25" style="50" customWidth="1"/>
    <col min="16130" max="16130" width="33.25" style="50" customWidth="1"/>
    <col min="16131" max="16131" width="17.875" style="50" customWidth="1"/>
    <col min="16132" max="16132" width="19" style="50" customWidth="1"/>
    <col min="16133" max="16133" width="17.25" style="50" customWidth="1"/>
    <col min="16134" max="16135" width="25" style="50" customWidth="1"/>
    <col min="16136" max="16136" width="18" style="50" customWidth="1"/>
    <col min="16137" max="16384" width="9" style="50"/>
  </cols>
  <sheetData>
    <row r="1" ht="0.95" customHeight="1" spans="1:8">
      <c r="A1" s="51"/>
      <c r="B1" s="51"/>
      <c r="C1" s="51"/>
      <c r="D1" s="51"/>
      <c r="E1" s="51"/>
      <c r="F1" s="51"/>
      <c r="G1" s="51"/>
      <c r="H1" s="51"/>
    </row>
    <row r="2" ht="24.95" customHeight="1" spans="1:8">
      <c r="A2" s="52" t="s">
        <v>117</v>
      </c>
      <c r="B2" s="53"/>
      <c r="C2" s="53"/>
      <c r="D2" s="53"/>
      <c r="E2" s="53"/>
      <c r="F2" s="54"/>
      <c r="G2" s="54"/>
      <c r="H2" s="54"/>
    </row>
    <row r="3" s="4" customFormat="1" ht="28" customHeight="1" spans="1:5">
      <c r="A3" s="9" t="s">
        <v>1</v>
      </c>
      <c r="B3" s="9"/>
      <c r="C3" s="9"/>
      <c r="D3" s="6"/>
      <c r="E3" s="55" t="s">
        <v>2</v>
      </c>
    </row>
    <row r="4" ht="33" customHeight="1" spans="1:8">
      <c r="A4" s="56" t="s">
        <v>118</v>
      </c>
      <c r="B4" s="56"/>
      <c r="C4" s="56" t="s">
        <v>119</v>
      </c>
      <c r="D4" s="56"/>
      <c r="E4" s="56"/>
      <c r="F4" s="57"/>
      <c r="G4" s="58"/>
      <c r="H4" s="59"/>
    </row>
    <row r="5" ht="33" customHeight="1" spans="1:8">
      <c r="A5" s="56" t="s">
        <v>120</v>
      </c>
      <c r="B5" s="60" t="s">
        <v>121</v>
      </c>
      <c r="C5" s="56" t="s">
        <v>122</v>
      </c>
      <c r="D5" s="56" t="s">
        <v>123</v>
      </c>
      <c r="E5" s="56" t="s">
        <v>124</v>
      </c>
      <c r="F5" s="57"/>
      <c r="G5" s="58"/>
      <c r="H5" s="59"/>
    </row>
    <row r="6" ht="33" customHeight="1" spans="1:8">
      <c r="A6" s="61" t="s">
        <v>122</v>
      </c>
      <c r="B6" s="61"/>
      <c r="C6" s="62">
        <f>C7+C10</f>
        <v>220.11</v>
      </c>
      <c r="D6" s="62">
        <f>D7+D10</f>
        <v>120.11</v>
      </c>
      <c r="E6" s="62">
        <f>E7+E10</f>
        <v>100</v>
      </c>
      <c r="F6" s="63"/>
      <c r="G6" s="64"/>
      <c r="H6" s="65"/>
    </row>
    <row r="7" ht="33" customHeight="1" spans="1:8">
      <c r="A7" s="66" t="s">
        <v>125</v>
      </c>
      <c r="B7" s="66" t="s">
        <v>126</v>
      </c>
      <c r="C7" s="62">
        <f>C8</f>
        <v>0.11</v>
      </c>
      <c r="D7" s="62">
        <f>D8</f>
        <v>0.11</v>
      </c>
      <c r="E7" s="62">
        <f>E8</f>
        <v>0</v>
      </c>
      <c r="F7" s="63"/>
      <c r="G7" s="64"/>
      <c r="H7" s="65"/>
    </row>
    <row r="8" ht="33" customHeight="1" spans="1:8">
      <c r="A8" s="66" t="s">
        <v>127</v>
      </c>
      <c r="B8" s="66" t="s">
        <v>128</v>
      </c>
      <c r="C8" s="62">
        <f>C9</f>
        <v>0.11</v>
      </c>
      <c r="D8" s="62">
        <f>D9</f>
        <v>0.11</v>
      </c>
      <c r="E8" s="62">
        <f>E9</f>
        <v>0</v>
      </c>
      <c r="F8" s="67"/>
      <c r="G8" s="51"/>
      <c r="H8" s="65"/>
    </row>
    <row r="9" ht="33" customHeight="1" spans="1:8">
      <c r="A9" s="68" t="s">
        <v>129</v>
      </c>
      <c r="B9" s="68" t="s">
        <v>130</v>
      </c>
      <c r="C9" s="62">
        <f>D9+E9</f>
        <v>0.11</v>
      </c>
      <c r="D9" s="62">
        <v>0.11</v>
      </c>
      <c r="E9" s="62">
        <v>0</v>
      </c>
      <c r="F9" s="67"/>
      <c r="G9" s="51"/>
      <c r="H9" s="65"/>
    </row>
    <row r="10" ht="33" customHeight="1" spans="1:8">
      <c r="A10" s="66" t="s">
        <v>131</v>
      </c>
      <c r="B10" s="66" t="s">
        <v>132</v>
      </c>
      <c r="C10" s="62">
        <f>C11</f>
        <v>220</v>
      </c>
      <c r="D10" s="62">
        <f>D11</f>
        <v>120</v>
      </c>
      <c r="E10" s="62">
        <f>E11</f>
        <v>100</v>
      </c>
      <c r="F10" s="63"/>
      <c r="G10" s="64"/>
      <c r="H10" s="65"/>
    </row>
    <row r="11" ht="33" customHeight="1" spans="1:8">
      <c r="A11" s="66" t="s">
        <v>133</v>
      </c>
      <c r="B11" s="69" t="s">
        <v>134</v>
      </c>
      <c r="C11" s="62">
        <f>C12+C13</f>
        <v>220</v>
      </c>
      <c r="D11" s="62">
        <f>D12+D13</f>
        <v>120</v>
      </c>
      <c r="E11" s="62">
        <f>E12+E13</f>
        <v>100</v>
      </c>
      <c r="F11" s="67"/>
      <c r="G11" s="51"/>
      <c r="H11" s="65"/>
    </row>
    <row r="12" ht="33" customHeight="1" spans="1:8">
      <c r="A12" s="68" t="s">
        <v>135</v>
      </c>
      <c r="B12" s="70" t="s">
        <v>136</v>
      </c>
      <c r="C12" s="62">
        <f>D12+E12</f>
        <v>120</v>
      </c>
      <c r="D12" s="62">
        <v>120</v>
      </c>
      <c r="E12" s="62">
        <v>0</v>
      </c>
      <c r="F12" s="67"/>
      <c r="G12" s="51"/>
      <c r="H12" s="65"/>
    </row>
    <row r="13" ht="33" customHeight="1" spans="1:8">
      <c r="A13" s="68" t="s">
        <v>137</v>
      </c>
      <c r="B13" s="70" t="s">
        <v>138</v>
      </c>
      <c r="C13" s="62">
        <f>D13+E13</f>
        <v>100</v>
      </c>
      <c r="D13" s="62">
        <v>0</v>
      </c>
      <c r="E13" s="62">
        <v>100</v>
      </c>
      <c r="F13" s="67"/>
      <c r="G13" s="51"/>
      <c r="H13" s="65"/>
    </row>
    <row r="14" s="49" customFormat="1" ht="18.95" customHeight="1" spans="1:5">
      <c r="A14" s="71" t="s">
        <v>139</v>
      </c>
      <c r="B14" s="71"/>
      <c r="C14" s="71"/>
      <c r="D14" s="71"/>
      <c r="E14" s="71"/>
    </row>
    <row r="15" s="49" customFormat="1" ht="18" customHeight="1" spans="1:5">
      <c r="A15" s="71" t="s">
        <v>140</v>
      </c>
      <c r="B15" s="71"/>
      <c r="C15" s="71"/>
      <c r="D15" s="71"/>
      <c r="E15" s="71"/>
    </row>
  </sheetData>
  <mergeCells count="5">
    <mergeCell ref="A2:E2"/>
    <mergeCell ref="A3:C3"/>
    <mergeCell ref="A4:B4"/>
    <mergeCell ref="C4:E4"/>
    <mergeCell ref="A6:B6"/>
  </mergeCells>
  <printOptions horizontalCentered="1"/>
  <pageMargins left="0.700694444444445" right="0.700694444444445" top="0.357638888888889" bottom="0.357638888888889" header="0.298611111111111" footer="0.298611111111111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9"/>
  <sheetViews>
    <sheetView workbookViewId="0">
      <selection activeCell="F33" sqref="F33"/>
    </sheetView>
  </sheetViews>
  <sheetFormatPr defaultColWidth="8" defaultRowHeight="12.75" outlineLevelCol="3"/>
  <cols>
    <col min="1" max="1" width="42.25" style="42" customWidth="1"/>
    <col min="2" max="2" width="5.5" style="42" customWidth="1"/>
    <col min="3" max="3" width="20.5" style="42" customWidth="1"/>
    <col min="4" max="4" width="27.375" style="42" customWidth="1"/>
    <col min="5" max="16384" width="8" style="42"/>
  </cols>
  <sheetData>
    <row r="1" s="42" customFormat="1" ht="33" customHeight="1" spans="1:4">
      <c r="A1" s="43" t="s">
        <v>141</v>
      </c>
      <c r="B1" s="43"/>
      <c r="C1" s="43"/>
      <c r="D1" s="43"/>
    </row>
    <row r="2" s="42" customFormat="1" ht="9.75" customHeight="1" spans="1:4">
      <c r="A2" s="43"/>
      <c r="B2" s="43"/>
      <c r="C2" s="43"/>
      <c r="D2" s="43"/>
    </row>
    <row r="3" s="42" customFormat="1" ht="15" customHeight="1" spans="1:4">
      <c r="A3" s="44" t="s">
        <v>5</v>
      </c>
      <c r="B3" s="44" t="s">
        <v>142</v>
      </c>
      <c r="C3" s="44" t="s">
        <v>143</v>
      </c>
      <c r="D3" s="44" t="s">
        <v>69</v>
      </c>
    </row>
    <row r="4" s="42" customFormat="1" ht="15" customHeight="1" spans="1:4">
      <c r="A4" s="44" t="s">
        <v>144</v>
      </c>
      <c r="B4" s="44" t="s">
        <v>145</v>
      </c>
      <c r="C4" s="45" t="s">
        <v>146</v>
      </c>
      <c r="D4" s="45" t="s">
        <v>146</v>
      </c>
    </row>
    <row r="5" s="42" customFormat="1" ht="15" customHeight="1" spans="1:4">
      <c r="A5" s="46" t="s">
        <v>147</v>
      </c>
      <c r="B5" s="45" t="s">
        <v>146</v>
      </c>
      <c r="C5" s="47">
        <f>SUM(C6:C9)</f>
        <v>509693016.84</v>
      </c>
      <c r="D5" s="47">
        <f>SUM(D6:D9)</f>
        <v>558238558.29</v>
      </c>
    </row>
    <row r="6" s="42" customFormat="1" ht="15" customHeight="1" spans="1:4">
      <c r="A6" s="48" t="s">
        <v>148</v>
      </c>
      <c r="B6" s="45" t="s">
        <v>149</v>
      </c>
      <c r="C6" s="47">
        <v>497828834.02</v>
      </c>
      <c r="D6" s="47">
        <v>550100630.97</v>
      </c>
    </row>
    <row r="7" s="42" customFormat="1" ht="15" customHeight="1" spans="1:4">
      <c r="A7" s="48" t="s">
        <v>150</v>
      </c>
      <c r="B7" s="45" t="s">
        <v>151</v>
      </c>
      <c r="C7" s="47">
        <v>11864182.82</v>
      </c>
      <c r="D7" s="47">
        <v>8137927.32</v>
      </c>
    </row>
    <row r="8" s="42" customFormat="1" ht="15" customHeight="1" spans="1:4">
      <c r="A8" s="48" t="s">
        <v>152</v>
      </c>
      <c r="B8" s="45" t="s">
        <v>153</v>
      </c>
      <c r="C8" s="47">
        <v>0</v>
      </c>
      <c r="D8" s="47">
        <v>0</v>
      </c>
    </row>
    <row r="9" s="42" customFormat="1" ht="15" customHeight="1" spans="1:4">
      <c r="A9" s="48" t="s">
        <v>154</v>
      </c>
      <c r="B9" s="45" t="s">
        <v>155</v>
      </c>
      <c r="C9" s="47">
        <v>0</v>
      </c>
      <c r="D9" s="47">
        <v>0</v>
      </c>
    </row>
    <row r="10" s="42" customFormat="1" ht="15" customHeight="1" spans="1:4">
      <c r="A10" s="46" t="s">
        <v>156</v>
      </c>
      <c r="B10" s="45" t="s">
        <v>157</v>
      </c>
      <c r="C10" s="47">
        <f>C11+C14+C20+C21+C22+C23+C24+C25+C26+C27+C28</f>
        <v>83387724.73</v>
      </c>
      <c r="D10" s="47">
        <f>D11+D14+D20+D21+D22+D23+D24+D25+D26+D27+D28</f>
        <v>60003991.41</v>
      </c>
    </row>
    <row r="11" s="42" customFormat="1" ht="15" customHeight="1" spans="1:4">
      <c r="A11" s="48" t="s">
        <v>158</v>
      </c>
      <c r="B11" s="45" t="s">
        <v>159</v>
      </c>
      <c r="C11" s="47">
        <f>C12+C13</f>
        <v>59549593.65</v>
      </c>
      <c r="D11" s="47">
        <f>D12+D13</f>
        <v>25003991.41</v>
      </c>
    </row>
    <row r="12" s="42" customFormat="1" ht="15" customHeight="1" spans="1:4">
      <c r="A12" s="48" t="s">
        <v>160</v>
      </c>
      <c r="B12" s="45" t="s">
        <v>161</v>
      </c>
      <c r="C12" s="47">
        <v>4803773.15</v>
      </c>
      <c r="D12" s="47">
        <v>1201100</v>
      </c>
    </row>
    <row r="13" s="42" customFormat="1" ht="15" customHeight="1" spans="1:4">
      <c r="A13" s="48" t="s">
        <v>162</v>
      </c>
      <c r="B13" s="45" t="s">
        <v>163</v>
      </c>
      <c r="C13" s="47">
        <v>54745820.5</v>
      </c>
      <c r="D13" s="47">
        <v>23802891.41</v>
      </c>
    </row>
    <row r="14" s="42" customFormat="1" ht="15" customHeight="1" spans="1:4">
      <c r="A14" s="48" t="s">
        <v>164</v>
      </c>
      <c r="B14" s="45" t="s">
        <v>165</v>
      </c>
      <c r="C14" s="47">
        <f>C15+C18+C19</f>
        <v>23838131.08</v>
      </c>
      <c r="D14" s="47">
        <f>D15+D18+D19</f>
        <v>35000000</v>
      </c>
    </row>
    <row r="15" s="42" customFormat="1" ht="15" customHeight="1" spans="1:4">
      <c r="A15" s="48" t="s">
        <v>166</v>
      </c>
      <c r="B15" s="45" t="s">
        <v>167</v>
      </c>
      <c r="C15" s="47">
        <f>C16+C17</f>
        <v>23838131.08</v>
      </c>
      <c r="D15" s="47">
        <f>D16+D17</f>
        <v>35000000</v>
      </c>
    </row>
    <row r="16" s="42" customFormat="1" ht="15" customHeight="1" spans="1:4">
      <c r="A16" s="48" t="s">
        <v>168</v>
      </c>
      <c r="B16" s="45" t="s">
        <v>169</v>
      </c>
      <c r="C16" s="47">
        <v>23838131.08</v>
      </c>
      <c r="D16" s="47">
        <v>35000000</v>
      </c>
    </row>
    <row r="17" s="42" customFormat="1" ht="15" customHeight="1" spans="1:4">
      <c r="A17" s="48" t="s">
        <v>170</v>
      </c>
      <c r="B17" s="45" t="s">
        <v>171</v>
      </c>
      <c r="C17" s="47">
        <v>0</v>
      </c>
      <c r="D17" s="47">
        <v>0</v>
      </c>
    </row>
    <row r="18" s="42" customFormat="1" ht="15" customHeight="1" spans="1:4">
      <c r="A18" s="48" t="s">
        <v>172</v>
      </c>
      <c r="B18" s="45" t="s">
        <v>173</v>
      </c>
      <c r="C18" s="47">
        <v>0</v>
      </c>
      <c r="D18" s="47">
        <v>0</v>
      </c>
    </row>
    <row r="19" s="42" customFormat="1" ht="15" customHeight="1" spans="1:4">
      <c r="A19" s="48" t="s">
        <v>174</v>
      </c>
      <c r="B19" s="45" t="s">
        <v>175</v>
      </c>
      <c r="C19" s="47">
        <v>0</v>
      </c>
      <c r="D19" s="47">
        <v>0</v>
      </c>
    </row>
    <row r="20" s="42" customFormat="1" ht="15" customHeight="1" spans="1:4">
      <c r="A20" s="48" t="s">
        <v>176</v>
      </c>
      <c r="B20" s="45" t="s">
        <v>177</v>
      </c>
      <c r="C20" s="47">
        <v>0</v>
      </c>
      <c r="D20" s="47">
        <v>0</v>
      </c>
    </row>
    <row r="21" s="42" customFormat="1" ht="15" customHeight="1" spans="1:4">
      <c r="A21" s="48" t="s">
        <v>178</v>
      </c>
      <c r="B21" s="45" t="s">
        <v>179</v>
      </c>
      <c r="C21" s="47">
        <v>0</v>
      </c>
      <c r="D21" s="47">
        <v>0</v>
      </c>
    </row>
    <row r="22" s="42" customFormat="1" ht="15" customHeight="1" spans="1:4">
      <c r="A22" s="48" t="s">
        <v>180</v>
      </c>
      <c r="B22" s="45" t="s">
        <v>181</v>
      </c>
      <c r="C22" s="47">
        <v>0</v>
      </c>
      <c r="D22" s="47">
        <v>0</v>
      </c>
    </row>
    <row r="23" s="42" customFormat="1" ht="15" customHeight="1" spans="1:4">
      <c r="A23" s="48" t="s">
        <v>182</v>
      </c>
      <c r="B23" s="45" t="s">
        <v>183</v>
      </c>
      <c r="C23" s="47">
        <v>0</v>
      </c>
      <c r="D23" s="47">
        <v>0</v>
      </c>
    </row>
    <row r="24" s="42" customFormat="1" ht="15" customHeight="1" spans="1:4">
      <c r="A24" s="48" t="s">
        <v>184</v>
      </c>
      <c r="B24" s="45" t="s">
        <v>185</v>
      </c>
      <c r="C24" s="47">
        <v>0</v>
      </c>
      <c r="D24" s="47">
        <v>0</v>
      </c>
    </row>
    <row r="25" s="42" customFormat="1" ht="15" customHeight="1" spans="1:4">
      <c r="A25" s="48" t="s">
        <v>186</v>
      </c>
      <c r="B25" s="45" t="s">
        <v>187</v>
      </c>
      <c r="C25" s="47">
        <v>0</v>
      </c>
      <c r="D25" s="47">
        <v>0</v>
      </c>
    </row>
    <row r="26" s="42" customFormat="1" ht="15" customHeight="1" spans="1:4">
      <c r="A26" s="48" t="s">
        <v>188</v>
      </c>
      <c r="B26" s="45" t="s">
        <v>189</v>
      </c>
      <c r="C26" s="47">
        <v>0</v>
      </c>
      <c r="D26" s="47">
        <v>0</v>
      </c>
    </row>
    <row r="27" s="42" customFormat="1" ht="15" customHeight="1" spans="1:4">
      <c r="A27" s="48" t="s">
        <v>190</v>
      </c>
      <c r="B27" s="45" t="s">
        <v>191</v>
      </c>
      <c r="C27" s="47">
        <v>0</v>
      </c>
      <c r="D27" s="47">
        <v>0</v>
      </c>
    </row>
    <row r="28" s="42" customFormat="1" ht="15" customHeight="1" spans="1:4">
      <c r="A28" s="48" t="s">
        <v>192</v>
      </c>
      <c r="B28" s="45" t="s">
        <v>193</v>
      </c>
      <c r="C28" s="47">
        <v>0</v>
      </c>
      <c r="D28" s="47">
        <v>0</v>
      </c>
    </row>
    <row r="29" s="42" customFormat="1" ht="15" customHeight="1" spans="1:4">
      <c r="A29" s="46" t="s">
        <v>194</v>
      </c>
      <c r="B29" s="45" t="s">
        <v>195</v>
      </c>
      <c r="C29" s="47">
        <f>C30+C35+C40+C41+C42+C43+C44+C45</f>
        <v>35338183.28</v>
      </c>
      <c r="D29" s="47">
        <f>D30+D35+D40+D41+D42+D43+D44+D45</f>
        <v>36401100</v>
      </c>
    </row>
    <row r="30" s="42" customFormat="1" ht="15" customHeight="1" spans="1:4">
      <c r="A30" s="48" t="s">
        <v>196</v>
      </c>
      <c r="B30" s="45" t="s">
        <v>197</v>
      </c>
      <c r="C30" s="47">
        <f>SUM(C31:C34)</f>
        <v>27418336.43</v>
      </c>
      <c r="D30" s="47">
        <f>SUM(D31:D34)</f>
        <v>29884000</v>
      </c>
    </row>
    <row r="31" s="42" customFormat="1" ht="15" customHeight="1" spans="1:4">
      <c r="A31" s="48" t="s">
        <v>198</v>
      </c>
      <c r="B31" s="45" t="s">
        <v>199</v>
      </c>
      <c r="C31" s="47">
        <v>3317241.08</v>
      </c>
      <c r="D31" s="47">
        <v>984000</v>
      </c>
    </row>
    <row r="32" s="42" customFormat="1" ht="15" customHeight="1" spans="1:4">
      <c r="A32" s="48" t="s">
        <v>200</v>
      </c>
      <c r="B32" s="45" t="s">
        <v>201</v>
      </c>
      <c r="C32" s="47">
        <v>2170427.43</v>
      </c>
      <c r="D32" s="47">
        <v>200000</v>
      </c>
    </row>
    <row r="33" s="42" customFormat="1" ht="15" customHeight="1" spans="1:4">
      <c r="A33" s="48" t="s">
        <v>202</v>
      </c>
      <c r="B33" s="45" t="s">
        <v>203</v>
      </c>
      <c r="C33" s="47">
        <v>0</v>
      </c>
      <c r="D33" s="47">
        <v>0</v>
      </c>
    </row>
    <row r="34" s="42" customFormat="1" ht="15" customHeight="1" spans="1:4">
      <c r="A34" s="48" t="s">
        <v>204</v>
      </c>
      <c r="B34" s="45" t="s">
        <v>205</v>
      </c>
      <c r="C34" s="47">
        <v>21930667.92</v>
      </c>
      <c r="D34" s="47">
        <v>28700000</v>
      </c>
    </row>
    <row r="35" s="42" customFormat="1" ht="15" customHeight="1" spans="1:4">
      <c r="A35" s="48" t="s">
        <v>206</v>
      </c>
      <c r="B35" s="45" t="s">
        <v>207</v>
      </c>
      <c r="C35" s="47">
        <f>SUM(C36:C39)</f>
        <v>7896183.65</v>
      </c>
      <c r="D35" s="47">
        <f>SUM(D36:D39)</f>
        <v>6517100</v>
      </c>
    </row>
    <row r="36" s="42" customFormat="1" ht="15" customHeight="1" spans="1:4">
      <c r="A36" s="48" t="s">
        <v>198</v>
      </c>
      <c r="B36" s="45" t="s">
        <v>208</v>
      </c>
      <c r="C36" s="47">
        <v>1486532.07</v>
      </c>
      <c r="D36" s="47">
        <v>217100</v>
      </c>
    </row>
    <row r="37" s="42" customFormat="1" ht="15" customHeight="1" spans="1:4">
      <c r="A37" s="48" t="s">
        <v>200</v>
      </c>
      <c r="B37" s="45" t="s">
        <v>209</v>
      </c>
      <c r="C37" s="47">
        <v>303596.12</v>
      </c>
      <c r="D37" s="47">
        <v>0</v>
      </c>
    </row>
    <row r="38" s="42" customFormat="1" ht="15" customHeight="1" spans="1:4">
      <c r="A38" s="48" t="s">
        <v>202</v>
      </c>
      <c r="B38" s="45" t="s">
        <v>210</v>
      </c>
      <c r="C38" s="47">
        <v>0</v>
      </c>
      <c r="D38" s="47">
        <v>0</v>
      </c>
    </row>
    <row r="39" s="42" customFormat="1" ht="15" customHeight="1" spans="1:4">
      <c r="A39" s="48" t="s">
        <v>204</v>
      </c>
      <c r="B39" s="45" t="s">
        <v>211</v>
      </c>
      <c r="C39" s="47">
        <v>6106055.46</v>
      </c>
      <c r="D39" s="47">
        <v>6300000</v>
      </c>
    </row>
    <row r="40" s="42" customFormat="1" ht="15" customHeight="1" spans="1:4">
      <c r="A40" s="48" t="s">
        <v>212</v>
      </c>
      <c r="B40" s="45" t="s">
        <v>213</v>
      </c>
      <c r="C40" s="47">
        <v>0</v>
      </c>
      <c r="D40" s="47">
        <v>0</v>
      </c>
    </row>
    <row r="41" s="42" customFormat="1" ht="15" customHeight="1" spans="1:4">
      <c r="A41" s="48" t="s">
        <v>214</v>
      </c>
      <c r="B41" s="45" t="s">
        <v>215</v>
      </c>
      <c r="C41" s="47">
        <v>0</v>
      </c>
      <c r="D41" s="47">
        <v>0</v>
      </c>
    </row>
    <row r="42" s="42" customFormat="1" ht="15" customHeight="1" spans="1:4">
      <c r="A42" s="48" t="s">
        <v>216</v>
      </c>
      <c r="B42" s="45" t="s">
        <v>217</v>
      </c>
      <c r="C42" s="47">
        <v>0</v>
      </c>
      <c r="D42" s="47">
        <v>0</v>
      </c>
    </row>
    <row r="43" s="42" customFormat="1" ht="15" customHeight="1" spans="1:4">
      <c r="A43" s="48" t="s">
        <v>218</v>
      </c>
      <c r="B43" s="45" t="s">
        <v>219</v>
      </c>
      <c r="C43" s="47">
        <v>0</v>
      </c>
      <c r="D43" s="47">
        <v>0</v>
      </c>
    </row>
    <row r="44" s="42" customFormat="1" ht="15" customHeight="1" spans="1:4">
      <c r="A44" s="48" t="s">
        <v>220</v>
      </c>
      <c r="B44" s="45" t="s">
        <v>221</v>
      </c>
      <c r="C44" s="47">
        <v>0</v>
      </c>
      <c r="D44" s="47">
        <v>0</v>
      </c>
    </row>
    <row r="45" s="42" customFormat="1" ht="15" customHeight="1" spans="1:4">
      <c r="A45" s="48" t="s">
        <v>222</v>
      </c>
      <c r="B45" s="45" t="s">
        <v>223</v>
      </c>
      <c r="C45" s="47">
        <v>23663.2</v>
      </c>
      <c r="D45" s="47">
        <v>0</v>
      </c>
    </row>
    <row r="46" s="42" customFormat="1" ht="15" customHeight="1" spans="1:4">
      <c r="A46" s="46" t="s">
        <v>224</v>
      </c>
      <c r="B46" s="45" t="s">
        <v>225</v>
      </c>
      <c r="C46" s="47">
        <f>C47+C48+C50</f>
        <v>48049541.45</v>
      </c>
      <c r="D46" s="47">
        <f>D47+D48+D50</f>
        <v>23602891.41</v>
      </c>
    </row>
    <row r="47" s="42" customFormat="1" ht="15" customHeight="1" spans="1:4">
      <c r="A47" s="48" t="s">
        <v>148</v>
      </c>
      <c r="B47" s="45" t="s">
        <v>226</v>
      </c>
      <c r="C47" s="47">
        <v>52271796.95</v>
      </c>
      <c r="D47" s="47">
        <v>23602891.41</v>
      </c>
    </row>
    <row r="48" s="42" customFormat="1" ht="15" customHeight="1" spans="1:4">
      <c r="A48" s="48" t="s">
        <v>150</v>
      </c>
      <c r="B48" s="45" t="s">
        <v>227</v>
      </c>
      <c r="C48" s="47">
        <v>-4222255.5</v>
      </c>
      <c r="D48" s="47">
        <v>0</v>
      </c>
    </row>
    <row r="49" s="42" customFormat="1" ht="15" customHeight="1" spans="1:4">
      <c r="A49" s="48" t="s">
        <v>228</v>
      </c>
      <c r="B49" s="45" t="s">
        <v>229</v>
      </c>
      <c r="C49" s="47">
        <v>0</v>
      </c>
      <c r="D49" s="47">
        <v>0</v>
      </c>
    </row>
    <row r="50" s="42" customFormat="1" ht="15" customHeight="1" spans="1:4">
      <c r="A50" s="48" t="s">
        <v>152</v>
      </c>
      <c r="B50" s="45" t="s">
        <v>230</v>
      </c>
      <c r="C50" s="47">
        <v>0</v>
      </c>
      <c r="D50" s="47">
        <v>0</v>
      </c>
    </row>
    <row r="51" s="42" customFormat="1" ht="15" customHeight="1" spans="1:4">
      <c r="A51" s="46" t="s">
        <v>231</v>
      </c>
      <c r="B51" s="45" t="s">
        <v>232</v>
      </c>
      <c r="C51" s="47">
        <v>496000</v>
      </c>
      <c r="D51" s="47">
        <v>0</v>
      </c>
    </row>
    <row r="52" s="42" customFormat="1" ht="15" customHeight="1" spans="1:4">
      <c r="A52" s="46" t="s">
        <v>233</v>
      </c>
      <c r="B52" s="45" t="s">
        <v>234</v>
      </c>
      <c r="C52" s="47">
        <f>C53+C54+C58+C59</f>
        <v>558238558.29</v>
      </c>
      <c r="D52" s="47">
        <f>D53+D54+D58+D59</f>
        <v>581841449.72</v>
      </c>
    </row>
    <row r="53" s="42" customFormat="1" ht="15" customHeight="1" spans="1:4">
      <c r="A53" s="48" t="s">
        <v>148</v>
      </c>
      <c r="B53" s="45" t="s">
        <v>235</v>
      </c>
      <c r="C53" s="47">
        <v>550100630.97</v>
      </c>
      <c r="D53" s="47">
        <v>573703522.4</v>
      </c>
    </row>
    <row r="54" s="42" customFormat="1" ht="15" customHeight="1" spans="1:4">
      <c r="A54" s="48" t="s">
        <v>150</v>
      </c>
      <c r="B54" s="45" t="s">
        <v>236</v>
      </c>
      <c r="C54" s="47">
        <v>8137927.32</v>
      </c>
      <c r="D54" s="47">
        <v>8137927.32</v>
      </c>
    </row>
    <row r="55" s="42" customFormat="1" ht="15" customHeight="1" spans="1:4">
      <c r="A55" s="48" t="s">
        <v>237</v>
      </c>
      <c r="B55" s="45" t="s">
        <v>238</v>
      </c>
      <c r="C55" s="47">
        <v>0</v>
      </c>
      <c r="D55" s="47">
        <v>0</v>
      </c>
    </row>
    <row r="56" s="42" customFormat="1" ht="15" customHeight="1" spans="1:4">
      <c r="A56" s="48" t="s">
        <v>239</v>
      </c>
      <c r="B56" s="45" t="s">
        <v>240</v>
      </c>
      <c r="C56" s="47">
        <v>0</v>
      </c>
      <c r="D56" s="47">
        <v>0</v>
      </c>
    </row>
    <row r="57" s="42" customFormat="1" ht="15" customHeight="1" spans="1:4">
      <c r="A57" s="48" t="s">
        <v>241</v>
      </c>
      <c r="B57" s="45" t="s">
        <v>242</v>
      </c>
      <c r="C57" s="47">
        <v>0</v>
      </c>
      <c r="D57" s="47">
        <v>0</v>
      </c>
    </row>
    <row r="58" s="42" customFormat="1" ht="15" customHeight="1" spans="1:4">
      <c r="A58" s="48" t="s">
        <v>152</v>
      </c>
      <c r="B58" s="45" t="s">
        <v>243</v>
      </c>
      <c r="C58" s="47">
        <v>0</v>
      </c>
      <c r="D58" s="47">
        <v>0</v>
      </c>
    </row>
    <row r="59" s="42" customFormat="1" ht="15" customHeight="1" spans="1:4">
      <c r="A59" s="48" t="s">
        <v>154</v>
      </c>
      <c r="B59" s="45" t="s">
        <v>244</v>
      </c>
      <c r="C59" s="47">
        <v>0</v>
      </c>
      <c r="D59" s="47">
        <v>0</v>
      </c>
    </row>
  </sheetData>
  <mergeCells count="1">
    <mergeCell ref="A1:D2"/>
  </mergeCells>
  <printOptions horizontalCentered="1"/>
  <pageMargins left="0.751388888888889" right="0.751388888888889" top="1" bottom="1" header="0.5" footer="0.5"/>
  <pageSetup paperSize="9" scale="77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opLeftCell="A13" workbookViewId="0">
      <selection activeCell="D7" sqref="D7"/>
    </sheetView>
  </sheetViews>
  <sheetFormatPr defaultColWidth="8" defaultRowHeight="12.75" outlineLevelCol="7"/>
  <cols>
    <col min="1" max="1" width="38.875" style="32" customWidth="1"/>
    <col min="2" max="2" width="5.5" style="32" customWidth="1"/>
    <col min="3" max="7" width="19.125" style="32" customWidth="1"/>
    <col min="8" max="8" width="20.625" style="32" customWidth="1"/>
    <col min="9" max="16384" width="8" style="32"/>
  </cols>
  <sheetData>
    <row r="1" s="32" customFormat="1" ht="15" customHeight="1" spans="1:8">
      <c r="A1" s="33" t="s">
        <v>245</v>
      </c>
      <c r="B1" s="34"/>
      <c r="C1" s="34"/>
      <c r="D1" s="34"/>
      <c r="E1" s="34"/>
      <c r="F1" s="34"/>
      <c r="G1" s="34"/>
      <c r="H1" s="34"/>
    </row>
    <row r="2" s="32" customFormat="1" ht="15" customHeight="1" spans="1:8">
      <c r="A2" s="33"/>
      <c r="B2" s="34"/>
      <c r="C2" s="34"/>
      <c r="D2" s="34"/>
      <c r="E2" s="34"/>
      <c r="F2" s="34"/>
      <c r="G2" s="34"/>
      <c r="H2" s="34"/>
    </row>
    <row r="3" s="32" customFormat="1" ht="15" customHeight="1" spans="1:8">
      <c r="A3" s="35"/>
      <c r="B3" s="34"/>
      <c r="C3" s="34"/>
      <c r="D3" s="34"/>
      <c r="E3" s="34"/>
      <c r="F3" s="34"/>
      <c r="G3" s="34"/>
      <c r="H3" s="36" t="s">
        <v>2</v>
      </c>
    </row>
    <row r="4" s="32" customFormat="1" ht="15" customHeight="1" spans="1:8">
      <c r="A4" s="37" t="s">
        <v>5</v>
      </c>
      <c r="B4" s="37" t="s">
        <v>142</v>
      </c>
      <c r="C4" s="37" t="s">
        <v>122</v>
      </c>
      <c r="D4" s="37" t="s">
        <v>246</v>
      </c>
      <c r="E4" s="37"/>
      <c r="F4" s="37"/>
      <c r="G4" s="37"/>
      <c r="H4" s="37" t="s">
        <v>247</v>
      </c>
    </row>
    <row r="5" s="32" customFormat="1" ht="15" customHeight="1" spans="1:8">
      <c r="A5" s="37"/>
      <c r="B5" s="37"/>
      <c r="C5" s="37"/>
      <c r="D5" s="37" t="s">
        <v>248</v>
      </c>
      <c r="E5" s="37" t="s">
        <v>249</v>
      </c>
      <c r="F5" s="37" t="s">
        <v>250</v>
      </c>
      <c r="G5" s="37" t="s">
        <v>251</v>
      </c>
      <c r="H5" s="37"/>
    </row>
    <row r="6" s="32" customFormat="1" ht="15" customHeight="1" spans="1:8">
      <c r="A6" s="37" t="s">
        <v>144</v>
      </c>
      <c r="B6" s="37" t="s">
        <v>145</v>
      </c>
      <c r="C6" s="37" t="s">
        <v>146</v>
      </c>
      <c r="D6" s="37" t="s">
        <v>149</v>
      </c>
      <c r="E6" s="37" t="s">
        <v>151</v>
      </c>
      <c r="F6" s="37" t="s">
        <v>153</v>
      </c>
      <c r="G6" s="37" t="s">
        <v>155</v>
      </c>
      <c r="H6" s="37" t="s">
        <v>157</v>
      </c>
    </row>
    <row r="7" s="32" customFormat="1" ht="15" customHeight="1" spans="1:8">
      <c r="A7" s="37" t="s">
        <v>252</v>
      </c>
      <c r="B7" s="38" t="s">
        <v>146</v>
      </c>
      <c r="C7" s="39">
        <f t="shared" ref="C7:C32" si="0">D7+H7</f>
        <v>3620.11</v>
      </c>
      <c r="D7" s="39">
        <f t="shared" ref="D7:D34" si="1">E7+F7+G7</f>
        <v>2968.4</v>
      </c>
      <c r="E7" s="39">
        <f t="shared" ref="E7:G7" si="2">E8+E29+E30+E31+E32+E33+E34</f>
        <v>2543.93</v>
      </c>
      <c r="F7" s="39">
        <f t="shared" si="2"/>
        <v>133.81</v>
      </c>
      <c r="G7" s="39">
        <f t="shared" si="2"/>
        <v>290.66</v>
      </c>
      <c r="H7" s="39">
        <f>H8+H29+H30+H31+H32+H34</f>
        <v>651.71</v>
      </c>
    </row>
    <row r="8" s="32" customFormat="1" ht="15" customHeight="1" spans="1:8">
      <c r="A8" s="40" t="s">
        <v>253</v>
      </c>
      <c r="B8" s="38" t="s">
        <v>149</v>
      </c>
      <c r="C8" s="39">
        <f t="shared" si="0"/>
        <v>2374.87</v>
      </c>
      <c r="D8" s="39">
        <f t="shared" si="1"/>
        <v>1864.81</v>
      </c>
      <c r="E8" s="39">
        <f t="shared" ref="E8:H8" si="3">E9+E13+E17+E21+E25</f>
        <v>1601.57</v>
      </c>
      <c r="F8" s="39">
        <f t="shared" si="3"/>
        <v>85.66</v>
      </c>
      <c r="G8" s="39">
        <f t="shared" si="3"/>
        <v>177.58</v>
      </c>
      <c r="H8" s="39">
        <f t="shared" si="3"/>
        <v>510.06</v>
      </c>
    </row>
    <row r="9" s="32" customFormat="1" ht="15" customHeight="1" spans="1:8">
      <c r="A9" s="41" t="s">
        <v>254</v>
      </c>
      <c r="B9" s="38" t="s">
        <v>151</v>
      </c>
      <c r="C9" s="39">
        <f t="shared" si="0"/>
        <v>770.61</v>
      </c>
      <c r="D9" s="39">
        <f t="shared" si="1"/>
        <v>590.97</v>
      </c>
      <c r="E9" s="39">
        <f>E10+E11+E12</f>
        <v>506.49</v>
      </c>
      <c r="F9" s="39">
        <f t="shared" ref="E9:H9" si="4">F10+F11+F12</f>
        <v>25.65</v>
      </c>
      <c r="G9" s="39">
        <f t="shared" si="4"/>
        <v>58.83</v>
      </c>
      <c r="H9" s="39">
        <f t="shared" si="4"/>
        <v>179.64</v>
      </c>
    </row>
    <row r="10" s="32" customFormat="1" ht="15" customHeight="1" spans="1:8">
      <c r="A10" s="41" t="s">
        <v>255</v>
      </c>
      <c r="B10" s="38" t="s">
        <v>153</v>
      </c>
      <c r="C10" s="39">
        <f t="shared" si="0"/>
        <v>485.81</v>
      </c>
      <c r="D10" s="39">
        <f t="shared" si="1"/>
        <v>363.47</v>
      </c>
      <c r="E10" s="39">
        <v>317.37</v>
      </c>
      <c r="F10" s="39">
        <v>20.38</v>
      </c>
      <c r="G10" s="39">
        <v>25.72</v>
      </c>
      <c r="H10" s="39">
        <v>122.34</v>
      </c>
    </row>
    <row r="11" s="32" customFormat="1" ht="15" customHeight="1" spans="1:8">
      <c r="A11" s="41" t="s">
        <v>256</v>
      </c>
      <c r="B11" s="38" t="s">
        <v>155</v>
      </c>
      <c r="C11" s="39">
        <f t="shared" si="0"/>
        <v>284.8</v>
      </c>
      <c r="D11" s="39">
        <f t="shared" si="1"/>
        <v>227.5</v>
      </c>
      <c r="E11" s="39">
        <v>189.12</v>
      </c>
      <c r="F11" s="39">
        <v>5.27</v>
      </c>
      <c r="G11" s="39">
        <v>33.11</v>
      </c>
      <c r="H11" s="39">
        <v>57.3</v>
      </c>
    </row>
    <row r="12" s="32" customFormat="1" ht="15" customHeight="1" spans="1:8">
      <c r="A12" s="41" t="s">
        <v>257</v>
      </c>
      <c r="B12" s="38" t="s">
        <v>157</v>
      </c>
      <c r="C12" s="39">
        <f t="shared" si="0"/>
        <v>0</v>
      </c>
      <c r="D12" s="39">
        <f t="shared" si="1"/>
        <v>0</v>
      </c>
      <c r="E12" s="39">
        <v>0</v>
      </c>
      <c r="F12" s="39">
        <v>0</v>
      </c>
      <c r="G12" s="39">
        <v>0</v>
      </c>
      <c r="H12" s="39">
        <v>0</v>
      </c>
    </row>
    <row r="13" s="32" customFormat="1" ht="15" customHeight="1" spans="1:8">
      <c r="A13" s="41" t="s">
        <v>258</v>
      </c>
      <c r="B13" s="38" t="s">
        <v>159</v>
      </c>
      <c r="C13" s="39">
        <f t="shared" si="0"/>
        <v>658.84</v>
      </c>
      <c r="D13" s="39">
        <f t="shared" si="1"/>
        <v>515.06</v>
      </c>
      <c r="E13" s="39">
        <f>E14+E15+E16</f>
        <v>435.66</v>
      </c>
      <c r="F13" s="39">
        <f t="shared" ref="E13:H13" si="5">F14+F15+F16</f>
        <v>23.11</v>
      </c>
      <c r="G13" s="39">
        <f t="shared" si="5"/>
        <v>56.29</v>
      </c>
      <c r="H13" s="39">
        <f t="shared" si="5"/>
        <v>143.78</v>
      </c>
    </row>
    <row r="14" s="32" customFormat="1" ht="15" customHeight="1" spans="1:8">
      <c r="A14" s="41" t="s">
        <v>255</v>
      </c>
      <c r="B14" s="38" t="s">
        <v>161</v>
      </c>
      <c r="C14" s="39">
        <f t="shared" si="0"/>
        <v>402.5</v>
      </c>
      <c r="D14" s="39">
        <f t="shared" si="1"/>
        <v>304.45</v>
      </c>
      <c r="E14" s="39">
        <v>265.83</v>
      </c>
      <c r="F14" s="39">
        <v>18.07</v>
      </c>
      <c r="G14" s="39">
        <v>20.55</v>
      </c>
      <c r="H14" s="39">
        <v>98.05</v>
      </c>
    </row>
    <row r="15" s="32" customFormat="1" ht="15" customHeight="1" spans="1:8">
      <c r="A15" s="41" t="s">
        <v>256</v>
      </c>
      <c r="B15" s="38" t="s">
        <v>163</v>
      </c>
      <c r="C15" s="39">
        <f t="shared" si="0"/>
        <v>256.34</v>
      </c>
      <c r="D15" s="39">
        <f t="shared" si="1"/>
        <v>210.61</v>
      </c>
      <c r="E15" s="39">
        <v>169.83</v>
      </c>
      <c r="F15" s="39">
        <v>5.04</v>
      </c>
      <c r="G15" s="39">
        <v>35.74</v>
      </c>
      <c r="H15" s="39">
        <v>45.73</v>
      </c>
    </row>
    <row r="16" s="32" customFormat="1" ht="15" customHeight="1" spans="1:8">
      <c r="A16" s="41" t="s">
        <v>257</v>
      </c>
      <c r="B16" s="38" t="s">
        <v>165</v>
      </c>
      <c r="C16" s="39">
        <f t="shared" si="0"/>
        <v>0</v>
      </c>
      <c r="D16" s="39">
        <f t="shared" si="1"/>
        <v>0</v>
      </c>
      <c r="E16" s="39">
        <v>0</v>
      </c>
      <c r="F16" s="39">
        <v>0</v>
      </c>
      <c r="G16" s="39">
        <v>0</v>
      </c>
      <c r="H16" s="39">
        <v>0</v>
      </c>
    </row>
    <row r="17" s="32" customFormat="1" ht="15" customHeight="1" spans="1:8">
      <c r="A17" s="41" t="s">
        <v>259</v>
      </c>
      <c r="B17" s="38" t="s">
        <v>167</v>
      </c>
      <c r="C17" s="39">
        <f t="shared" si="0"/>
        <v>200.35</v>
      </c>
      <c r="D17" s="39">
        <f t="shared" si="1"/>
        <v>162.38</v>
      </c>
      <c r="E17" s="39">
        <f t="shared" ref="E17:H17" si="6">E18+E19+E20</f>
        <v>142.95</v>
      </c>
      <c r="F17" s="39">
        <f t="shared" si="6"/>
        <v>9.52</v>
      </c>
      <c r="G17" s="39">
        <f t="shared" si="6"/>
        <v>9.91</v>
      </c>
      <c r="H17" s="39">
        <f t="shared" si="6"/>
        <v>37.97</v>
      </c>
    </row>
    <row r="18" s="32" customFormat="1" ht="15" customHeight="1" spans="1:8">
      <c r="A18" s="41" t="s">
        <v>255</v>
      </c>
      <c r="B18" s="38" t="s">
        <v>169</v>
      </c>
      <c r="C18" s="39">
        <f t="shared" si="0"/>
        <v>179.97</v>
      </c>
      <c r="D18" s="39">
        <f t="shared" si="1"/>
        <v>144.04</v>
      </c>
      <c r="E18" s="39">
        <v>126.4</v>
      </c>
      <c r="F18" s="39">
        <v>8.73</v>
      </c>
      <c r="G18" s="39">
        <v>8.91</v>
      </c>
      <c r="H18" s="39">
        <v>35.93</v>
      </c>
    </row>
    <row r="19" s="32" customFormat="1" ht="15" customHeight="1" spans="1:8">
      <c r="A19" s="41" t="s">
        <v>256</v>
      </c>
      <c r="B19" s="38" t="s">
        <v>171</v>
      </c>
      <c r="C19" s="39">
        <f t="shared" si="0"/>
        <v>20.38</v>
      </c>
      <c r="D19" s="39">
        <f t="shared" si="1"/>
        <v>18.34</v>
      </c>
      <c r="E19" s="39">
        <v>16.55</v>
      </c>
      <c r="F19" s="39">
        <v>0.79</v>
      </c>
      <c r="G19" s="39">
        <v>1</v>
      </c>
      <c r="H19" s="39">
        <v>2.04</v>
      </c>
    </row>
    <row r="20" s="32" customFormat="1" ht="15" customHeight="1" spans="1:8">
      <c r="A20" s="41" t="s">
        <v>257</v>
      </c>
      <c r="B20" s="38" t="s">
        <v>173</v>
      </c>
      <c r="C20" s="39">
        <f t="shared" si="0"/>
        <v>0</v>
      </c>
      <c r="D20" s="39">
        <f t="shared" si="1"/>
        <v>0</v>
      </c>
      <c r="E20" s="39">
        <v>0</v>
      </c>
      <c r="F20" s="39">
        <v>0</v>
      </c>
      <c r="G20" s="39">
        <v>0</v>
      </c>
      <c r="H20" s="39">
        <v>0</v>
      </c>
    </row>
    <row r="21" s="32" customFormat="1" ht="15" customHeight="1" spans="1:8">
      <c r="A21" s="41" t="s">
        <v>260</v>
      </c>
      <c r="B21" s="38" t="s">
        <v>175</v>
      </c>
      <c r="C21" s="39">
        <f t="shared" si="0"/>
        <v>713.5</v>
      </c>
      <c r="D21" s="39">
        <f t="shared" si="1"/>
        <v>570.46</v>
      </c>
      <c r="E21" s="39">
        <f t="shared" ref="E21:H21" si="7">E22+E23+E24</f>
        <v>493.33</v>
      </c>
      <c r="F21" s="39">
        <f t="shared" si="7"/>
        <v>26.58</v>
      </c>
      <c r="G21" s="39">
        <f t="shared" si="7"/>
        <v>50.55</v>
      </c>
      <c r="H21" s="39">
        <f t="shared" si="7"/>
        <v>143.04</v>
      </c>
    </row>
    <row r="22" s="32" customFormat="1" ht="15" customHeight="1" spans="1:8">
      <c r="A22" s="41" t="s">
        <v>255</v>
      </c>
      <c r="B22" s="38" t="s">
        <v>177</v>
      </c>
      <c r="C22" s="39">
        <f t="shared" si="0"/>
        <v>535.42</v>
      </c>
      <c r="D22" s="39">
        <f t="shared" si="1"/>
        <v>426.29</v>
      </c>
      <c r="E22" s="39">
        <v>375.21</v>
      </c>
      <c r="F22" s="39">
        <v>23.18</v>
      </c>
      <c r="G22" s="39">
        <v>27.9</v>
      </c>
      <c r="H22" s="39">
        <v>109.13</v>
      </c>
    </row>
    <row r="23" s="32" customFormat="1" ht="15" customHeight="1" spans="1:8">
      <c r="A23" s="41" t="s">
        <v>256</v>
      </c>
      <c r="B23" s="38" t="s">
        <v>179</v>
      </c>
      <c r="C23" s="39">
        <f t="shared" si="0"/>
        <v>178.08</v>
      </c>
      <c r="D23" s="39">
        <f t="shared" si="1"/>
        <v>144.17</v>
      </c>
      <c r="E23" s="39">
        <v>118.12</v>
      </c>
      <c r="F23" s="39">
        <v>3.4</v>
      </c>
      <c r="G23" s="39">
        <v>22.65</v>
      </c>
      <c r="H23" s="39">
        <v>33.91</v>
      </c>
    </row>
    <row r="24" s="32" customFormat="1" ht="15" customHeight="1" spans="1:8">
      <c r="A24" s="41" t="s">
        <v>257</v>
      </c>
      <c r="B24" s="38" t="s">
        <v>181</v>
      </c>
      <c r="C24" s="39">
        <f t="shared" si="0"/>
        <v>0</v>
      </c>
      <c r="D24" s="39">
        <f t="shared" si="1"/>
        <v>0</v>
      </c>
      <c r="E24" s="39">
        <v>0</v>
      </c>
      <c r="F24" s="39">
        <v>0</v>
      </c>
      <c r="G24" s="39">
        <v>0</v>
      </c>
      <c r="H24" s="39">
        <v>0</v>
      </c>
    </row>
    <row r="25" s="32" customFormat="1" ht="15" customHeight="1" spans="1:8">
      <c r="A25" s="41" t="s">
        <v>261</v>
      </c>
      <c r="B25" s="38" t="s">
        <v>183</v>
      </c>
      <c r="C25" s="39">
        <f t="shared" si="0"/>
        <v>31.57</v>
      </c>
      <c r="D25" s="39">
        <f t="shared" si="1"/>
        <v>25.94</v>
      </c>
      <c r="E25" s="39">
        <f t="shared" ref="E25:H25" si="8">E26+E27+E28</f>
        <v>23.14</v>
      </c>
      <c r="F25" s="39">
        <f t="shared" si="8"/>
        <v>0.8</v>
      </c>
      <c r="G25" s="39">
        <f t="shared" si="8"/>
        <v>2</v>
      </c>
      <c r="H25" s="39">
        <f t="shared" si="8"/>
        <v>5.63</v>
      </c>
    </row>
    <row r="26" s="32" customFormat="1" ht="15" customHeight="1" spans="1:8">
      <c r="A26" s="41" t="s">
        <v>255</v>
      </c>
      <c r="B26" s="38" t="s">
        <v>185</v>
      </c>
      <c r="C26" s="39">
        <f t="shared" si="0"/>
        <v>20.04</v>
      </c>
      <c r="D26" s="39">
        <f t="shared" si="1"/>
        <v>16.64</v>
      </c>
      <c r="E26" s="39">
        <v>15.44</v>
      </c>
      <c r="F26" s="39">
        <v>0.6</v>
      </c>
      <c r="G26" s="39">
        <v>0.6</v>
      </c>
      <c r="H26" s="39">
        <v>3.4</v>
      </c>
    </row>
    <row r="27" s="32" customFormat="1" ht="15" customHeight="1" spans="1:8">
      <c r="A27" s="41" t="s">
        <v>256</v>
      </c>
      <c r="B27" s="38" t="s">
        <v>187</v>
      </c>
      <c r="C27" s="39">
        <f t="shared" si="0"/>
        <v>11.53</v>
      </c>
      <c r="D27" s="39">
        <f t="shared" si="1"/>
        <v>9.3</v>
      </c>
      <c r="E27" s="39">
        <v>7.7</v>
      </c>
      <c r="F27" s="39">
        <v>0.2</v>
      </c>
      <c r="G27" s="39">
        <v>1.4</v>
      </c>
      <c r="H27" s="39">
        <v>2.23</v>
      </c>
    </row>
    <row r="28" s="32" customFormat="1" ht="15" customHeight="1" spans="1:8">
      <c r="A28" s="41" t="s">
        <v>257</v>
      </c>
      <c r="B28" s="38" t="s">
        <v>189</v>
      </c>
      <c r="C28" s="39">
        <f t="shared" si="0"/>
        <v>0</v>
      </c>
      <c r="D28" s="39">
        <f t="shared" si="1"/>
        <v>0</v>
      </c>
      <c r="E28" s="39">
        <v>0</v>
      </c>
      <c r="F28" s="39">
        <v>0</v>
      </c>
      <c r="G28" s="39">
        <v>0</v>
      </c>
      <c r="H28" s="39">
        <v>0</v>
      </c>
    </row>
    <row r="29" s="32" customFormat="1" ht="15" customHeight="1" spans="1:8">
      <c r="A29" s="40" t="s">
        <v>262</v>
      </c>
      <c r="B29" s="38" t="s">
        <v>191</v>
      </c>
      <c r="C29" s="39">
        <f t="shared" si="0"/>
        <v>300</v>
      </c>
      <c r="D29" s="39">
        <f t="shared" si="1"/>
        <v>300</v>
      </c>
      <c r="E29" s="39">
        <v>270</v>
      </c>
      <c r="F29" s="39">
        <v>10</v>
      </c>
      <c r="G29" s="39">
        <v>20</v>
      </c>
      <c r="H29" s="39">
        <v>0</v>
      </c>
    </row>
    <row r="30" s="32" customFormat="1" ht="15" customHeight="1" spans="1:8">
      <c r="A30" s="40" t="s">
        <v>263</v>
      </c>
      <c r="B30" s="38" t="s">
        <v>193</v>
      </c>
      <c r="C30" s="39">
        <f t="shared" si="0"/>
        <v>0</v>
      </c>
      <c r="D30" s="39">
        <f t="shared" si="1"/>
        <v>0</v>
      </c>
      <c r="E30" s="39">
        <v>0</v>
      </c>
      <c r="F30" s="39">
        <v>0</v>
      </c>
      <c r="G30" s="39">
        <v>0</v>
      </c>
      <c r="H30" s="39">
        <v>0</v>
      </c>
    </row>
    <row r="31" s="32" customFormat="1" ht="15" customHeight="1" spans="1:8">
      <c r="A31" s="40" t="s">
        <v>264</v>
      </c>
      <c r="B31" s="38" t="s">
        <v>195</v>
      </c>
      <c r="C31" s="39">
        <f t="shared" si="0"/>
        <v>142</v>
      </c>
      <c r="D31" s="39">
        <f t="shared" si="1"/>
        <v>119.78</v>
      </c>
      <c r="E31" s="39">
        <v>89.46</v>
      </c>
      <c r="F31" s="39">
        <v>6.39</v>
      </c>
      <c r="G31" s="39">
        <v>23.93</v>
      </c>
      <c r="H31" s="39">
        <v>22.22</v>
      </c>
    </row>
    <row r="32" s="32" customFormat="1" ht="15" customHeight="1" spans="1:8">
      <c r="A32" s="40" t="s">
        <v>265</v>
      </c>
      <c r="B32" s="38" t="s">
        <v>197</v>
      </c>
      <c r="C32" s="39">
        <f t="shared" si="0"/>
        <v>42</v>
      </c>
      <c r="D32" s="39">
        <f t="shared" si="1"/>
        <v>35.7</v>
      </c>
      <c r="E32" s="39">
        <v>34.7</v>
      </c>
      <c r="F32" s="39">
        <v>0</v>
      </c>
      <c r="G32" s="39">
        <v>1</v>
      </c>
      <c r="H32" s="39">
        <v>6.3</v>
      </c>
    </row>
    <row r="33" s="32" customFormat="1" ht="15" customHeight="1" spans="1:8">
      <c r="A33" s="40" t="s">
        <v>266</v>
      </c>
      <c r="B33" s="38" t="s">
        <v>199</v>
      </c>
      <c r="C33" s="39">
        <f>D33</f>
        <v>7</v>
      </c>
      <c r="D33" s="39">
        <f t="shared" si="1"/>
        <v>7</v>
      </c>
      <c r="E33" s="39">
        <v>6.72</v>
      </c>
      <c r="F33" s="39">
        <v>0.21</v>
      </c>
      <c r="G33" s="39">
        <v>0.07</v>
      </c>
      <c r="H33" s="38" t="s">
        <v>267</v>
      </c>
    </row>
    <row r="34" s="32" customFormat="1" ht="15" customHeight="1" spans="1:8">
      <c r="A34" s="40" t="s">
        <v>268</v>
      </c>
      <c r="B34" s="38" t="s">
        <v>201</v>
      </c>
      <c r="C34" s="39">
        <f>D34+H34</f>
        <v>754.24</v>
      </c>
      <c r="D34" s="39">
        <f t="shared" si="1"/>
        <v>641.11</v>
      </c>
      <c r="E34" s="39">
        <v>541.48</v>
      </c>
      <c r="F34" s="39">
        <v>31.55</v>
      </c>
      <c r="G34" s="39">
        <v>68.08</v>
      </c>
      <c r="H34" s="39">
        <v>113.13</v>
      </c>
    </row>
  </sheetData>
  <mergeCells count="4">
    <mergeCell ref="D4:G4"/>
    <mergeCell ref="C4:C5"/>
    <mergeCell ref="H4:H5"/>
    <mergeCell ref="A1:H2"/>
  </mergeCells>
  <pageMargins left="0.751388888888889" right="0.751388888888889" top="1" bottom="1" header="0.5" footer="0.5"/>
  <pageSetup paperSize="9" scale="8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4"/>
  <sheetViews>
    <sheetView tabSelected="1" workbookViewId="0">
      <selection activeCell="J11" sqref="J11"/>
    </sheetView>
  </sheetViews>
  <sheetFormatPr defaultColWidth="9" defaultRowHeight="13.5" outlineLevelCol="4"/>
  <cols>
    <col min="1" max="1" width="18.375" style="4" customWidth="1"/>
    <col min="2" max="2" width="20.5" style="4" customWidth="1"/>
    <col min="3" max="3" width="24" style="1" customWidth="1"/>
    <col min="4" max="4" width="20.5" style="4" customWidth="1"/>
    <col min="5" max="5" width="30.625" style="5" customWidth="1"/>
    <col min="6" max="16384" width="9" style="4"/>
  </cols>
  <sheetData>
    <row r="1" ht="48" customHeight="1" spans="1:5">
      <c r="A1" s="6" t="s">
        <v>269</v>
      </c>
      <c r="B1" s="6"/>
      <c r="C1" s="7"/>
      <c r="D1" s="6"/>
      <c r="E1" s="8"/>
    </row>
    <row r="2" ht="28" customHeight="1" spans="1:5">
      <c r="A2" s="9" t="s">
        <v>1</v>
      </c>
      <c r="B2" s="9"/>
      <c r="C2" s="9"/>
      <c r="D2" s="6"/>
      <c r="E2" s="10" t="s">
        <v>2</v>
      </c>
    </row>
    <row r="3" ht="33" customHeight="1" spans="1:5">
      <c r="A3" s="11" t="s">
        <v>270</v>
      </c>
      <c r="B3" s="12" t="s">
        <v>271</v>
      </c>
      <c r="C3" s="11"/>
      <c r="D3" s="12"/>
      <c r="E3" s="13"/>
    </row>
    <row r="4" s="1" customFormat="1" ht="50" customHeight="1" spans="1:5">
      <c r="A4" s="11" t="s">
        <v>272</v>
      </c>
      <c r="B4" s="11" t="s">
        <v>273</v>
      </c>
      <c r="C4" s="11" t="s">
        <v>274</v>
      </c>
      <c r="D4" s="11" t="s">
        <v>275</v>
      </c>
      <c r="E4" s="13" t="s">
        <v>276</v>
      </c>
    </row>
    <row r="5" s="1" customFormat="1" ht="26" customHeight="1" spans="1:5">
      <c r="A5" s="11" t="s">
        <v>277</v>
      </c>
      <c r="B5" s="14">
        <f>SUM(D6:D54)</f>
        <v>282.96</v>
      </c>
      <c r="C5" s="15"/>
      <c r="D5" s="15"/>
      <c r="E5" s="16"/>
    </row>
    <row r="6" ht="27" customHeight="1" spans="1:5">
      <c r="A6" s="17" t="s">
        <v>278</v>
      </c>
      <c r="B6" s="12" t="s">
        <v>279</v>
      </c>
      <c r="C6" s="18" t="s">
        <v>280</v>
      </c>
      <c r="D6" s="12">
        <v>3</v>
      </c>
      <c r="E6" s="13" t="s">
        <v>281</v>
      </c>
    </row>
    <row r="7" ht="27" customHeight="1" spans="1:5">
      <c r="A7" s="19"/>
      <c r="B7" s="12" t="s">
        <v>279</v>
      </c>
      <c r="C7" s="18" t="s">
        <v>282</v>
      </c>
      <c r="D7" s="12">
        <v>0.05</v>
      </c>
      <c r="E7" s="13" t="s">
        <v>283</v>
      </c>
    </row>
    <row r="8" ht="27" customHeight="1" spans="1:5">
      <c r="A8" s="17" t="s">
        <v>284</v>
      </c>
      <c r="B8" s="12" t="s">
        <v>279</v>
      </c>
      <c r="C8" s="18" t="s">
        <v>280</v>
      </c>
      <c r="D8" s="12">
        <v>1.5</v>
      </c>
      <c r="E8" s="13" t="s">
        <v>285</v>
      </c>
    </row>
    <row r="9" ht="27" customHeight="1" spans="1:5">
      <c r="A9" s="19"/>
      <c r="B9" s="12" t="s">
        <v>279</v>
      </c>
      <c r="C9" s="18" t="s">
        <v>286</v>
      </c>
      <c r="D9" s="12">
        <v>1.4</v>
      </c>
      <c r="E9" s="13" t="s">
        <v>287</v>
      </c>
    </row>
    <row r="10" s="1" customFormat="1" ht="27" customHeight="1" spans="1:5">
      <c r="A10" s="20" t="s">
        <v>288</v>
      </c>
      <c r="B10" s="12" t="s">
        <v>279</v>
      </c>
      <c r="C10" s="18" t="s">
        <v>289</v>
      </c>
      <c r="D10" s="11">
        <v>3</v>
      </c>
      <c r="E10" s="13" t="s">
        <v>290</v>
      </c>
    </row>
    <row r="11" s="2" customFormat="1" ht="27" customHeight="1" spans="1:5">
      <c r="A11" s="21"/>
      <c r="B11" s="22" t="s">
        <v>279</v>
      </c>
      <c r="C11" s="18" t="s">
        <v>291</v>
      </c>
      <c r="D11" s="22">
        <v>0.1</v>
      </c>
      <c r="E11" s="23" t="s">
        <v>292</v>
      </c>
    </row>
    <row r="12" s="3" customFormat="1" ht="27" customHeight="1" spans="1:5">
      <c r="A12" s="24" t="s">
        <v>293</v>
      </c>
      <c r="B12" s="22" t="s">
        <v>279</v>
      </c>
      <c r="C12" s="18" t="s">
        <v>289</v>
      </c>
      <c r="D12" s="22">
        <v>3</v>
      </c>
      <c r="E12" s="23" t="s">
        <v>290</v>
      </c>
    </row>
    <row r="13" s="3" customFormat="1" ht="27" customHeight="1" spans="1:5">
      <c r="A13" s="25"/>
      <c r="B13" s="22" t="s">
        <v>279</v>
      </c>
      <c r="C13" s="18" t="s">
        <v>291</v>
      </c>
      <c r="D13" s="22">
        <v>0.1</v>
      </c>
      <c r="E13" s="23" t="s">
        <v>292</v>
      </c>
    </row>
    <row r="14" ht="27" customHeight="1" spans="1:5">
      <c r="A14" s="17" t="s">
        <v>294</v>
      </c>
      <c r="B14" s="12" t="s">
        <v>279</v>
      </c>
      <c r="C14" s="18" t="s">
        <v>295</v>
      </c>
      <c r="D14" s="12">
        <v>2</v>
      </c>
      <c r="E14" s="13" t="s">
        <v>296</v>
      </c>
    </row>
    <row r="15" ht="27" customHeight="1" spans="1:5">
      <c r="A15" s="26"/>
      <c r="B15" s="12" t="s">
        <v>279</v>
      </c>
      <c r="C15" s="18" t="s">
        <v>291</v>
      </c>
      <c r="D15" s="12">
        <v>0.1</v>
      </c>
      <c r="E15" s="13" t="s">
        <v>292</v>
      </c>
    </row>
    <row r="16" ht="27" customHeight="1" spans="1:5">
      <c r="A16" s="26"/>
      <c r="B16" s="12" t="s">
        <v>279</v>
      </c>
      <c r="C16" s="18" t="s">
        <v>286</v>
      </c>
      <c r="D16" s="12">
        <v>1.4</v>
      </c>
      <c r="E16" s="13" t="s">
        <v>287</v>
      </c>
    </row>
    <row r="17" ht="27" customHeight="1" spans="1:5">
      <c r="A17" s="26"/>
      <c r="B17" s="12" t="s">
        <v>279</v>
      </c>
      <c r="C17" s="18" t="s">
        <v>297</v>
      </c>
      <c r="D17" s="12">
        <v>0.4</v>
      </c>
      <c r="E17" s="13" t="s">
        <v>298</v>
      </c>
    </row>
    <row r="18" ht="27" customHeight="1" spans="1:5">
      <c r="A18" s="26"/>
      <c r="B18" s="12" t="s">
        <v>279</v>
      </c>
      <c r="C18" s="18" t="s">
        <v>299</v>
      </c>
      <c r="D18" s="12">
        <v>0.2</v>
      </c>
      <c r="E18" s="13" t="s">
        <v>300</v>
      </c>
    </row>
    <row r="19" ht="27" customHeight="1" spans="1:5">
      <c r="A19" s="19"/>
      <c r="B19" s="12" t="s">
        <v>279</v>
      </c>
      <c r="C19" s="18" t="s">
        <v>301</v>
      </c>
      <c r="D19" s="12">
        <v>0.4</v>
      </c>
      <c r="E19" s="13" t="s">
        <v>298</v>
      </c>
    </row>
    <row r="20" ht="27" customHeight="1" spans="1:5">
      <c r="A20" s="17" t="s">
        <v>302</v>
      </c>
      <c r="B20" s="12" t="s">
        <v>279</v>
      </c>
      <c r="C20" s="18" t="s">
        <v>295</v>
      </c>
      <c r="D20" s="12">
        <v>1.5</v>
      </c>
      <c r="E20" s="13" t="s">
        <v>285</v>
      </c>
    </row>
    <row r="21" ht="27" customHeight="1" spans="1:5">
      <c r="A21" s="26"/>
      <c r="B21" s="12" t="s">
        <v>279</v>
      </c>
      <c r="C21" s="18" t="s">
        <v>291</v>
      </c>
      <c r="D21" s="12">
        <v>0.1</v>
      </c>
      <c r="E21" s="13" t="s">
        <v>292</v>
      </c>
    </row>
    <row r="22" ht="27" customHeight="1" spans="1:5">
      <c r="A22" s="26"/>
      <c r="B22" s="12" t="s">
        <v>279</v>
      </c>
      <c r="C22" s="18" t="s">
        <v>286</v>
      </c>
      <c r="D22" s="12">
        <v>1.4</v>
      </c>
      <c r="E22" s="13" t="s">
        <v>287</v>
      </c>
    </row>
    <row r="23" ht="27" customHeight="1" spans="1:5">
      <c r="A23" s="26"/>
      <c r="B23" s="12" t="s">
        <v>279</v>
      </c>
      <c r="C23" s="18" t="s">
        <v>297</v>
      </c>
      <c r="D23" s="12">
        <v>0.3</v>
      </c>
      <c r="E23" s="13" t="s">
        <v>303</v>
      </c>
    </row>
    <row r="24" ht="27" customHeight="1" spans="1:5">
      <c r="A24" s="26"/>
      <c r="B24" s="12" t="s">
        <v>279</v>
      </c>
      <c r="C24" s="18" t="s">
        <v>299</v>
      </c>
      <c r="D24" s="12">
        <v>0.15</v>
      </c>
      <c r="E24" s="13" t="s">
        <v>304</v>
      </c>
    </row>
    <row r="25" ht="27" customHeight="1" spans="1:5">
      <c r="A25" s="19"/>
      <c r="B25" s="12" t="s">
        <v>279</v>
      </c>
      <c r="C25" s="18" t="s">
        <v>301</v>
      </c>
      <c r="D25" s="12">
        <v>0.2</v>
      </c>
      <c r="E25" s="13" t="s">
        <v>305</v>
      </c>
    </row>
    <row r="26" ht="27" customHeight="1" spans="1:5">
      <c r="A26" s="12" t="s">
        <v>306</v>
      </c>
      <c r="B26" s="12" t="s">
        <v>279</v>
      </c>
      <c r="C26" s="18" t="s">
        <v>280</v>
      </c>
      <c r="D26" s="12">
        <v>1</v>
      </c>
      <c r="E26" s="13" t="s">
        <v>307</v>
      </c>
    </row>
    <row r="27" ht="27" customHeight="1" spans="1:5">
      <c r="A27" s="12"/>
      <c r="B27" s="12" t="s">
        <v>279</v>
      </c>
      <c r="C27" s="18" t="s">
        <v>308</v>
      </c>
      <c r="D27" s="12">
        <v>0.2</v>
      </c>
      <c r="E27" s="13" t="s">
        <v>309</v>
      </c>
    </row>
    <row r="28" ht="27" customHeight="1" spans="1:5">
      <c r="A28" s="12"/>
      <c r="B28" s="12" t="s">
        <v>279</v>
      </c>
      <c r="C28" s="18" t="s">
        <v>286</v>
      </c>
      <c r="D28" s="12">
        <v>1.4</v>
      </c>
      <c r="E28" s="13" t="s">
        <v>287</v>
      </c>
    </row>
    <row r="29" ht="27" customHeight="1" spans="1:5">
      <c r="A29" s="12"/>
      <c r="B29" s="12" t="s">
        <v>279</v>
      </c>
      <c r="C29" s="18" t="s">
        <v>310</v>
      </c>
      <c r="D29" s="12">
        <v>0.5</v>
      </c>
      <c r="E29" s="13" t="s">
        <v>311</v>
      </c>
    </row>
    <row r="30" ht="27" customHeight="1" spans="1:5">
      <c r="A30" s="12"/>
      <c r="B30" s="12" t="s">
        <v>279</v>
      </c>
      <c r="C30" s="18" t="s">
        <v>312</v>
      </c>
      <c r="D30" s="12">
        <v>0.36</v>
      </c>
      <c r="E30" s="13" t="s">
        <v>313</v>
      </c>
    </row>
    <row r="31" ht="27" customHeight="1" spans="1:5">
      <c r="A31" s="12"/>
      <c r="B31" s="12" t="s">
        <v>279</v>
      </c>
      <c r="C31" s="27" t="s">
        <v>314</v>
      </c>
      <c r="D31" s="12">
        <v>0.38</v>
      </c>
      <c r="E31" s="13" t="s">
        <v>315</v>
      </c>
    </row>
    <row r="32" ht="27" customHeight="1" spans="1:5">
      <c r="A32" s="12"/>
      <c r="B32" s="12" t="s">
        <v>279</v>
      </c>
      <c r="C32" s="18" t="s">
        <v>297</v>
      </c>
      <c r="D32" s="12">
        <v>0.5</v>
      </c>
      <c r="E32" s="13" t="s">
        <v>316</v>
      </c>
    </row>
    <row r="33" ht="27" customHeight="1" spans="1:5">
      <c r="A33" s="12"/>
      <c r="B33" s="12" t="s">
        <v>279</v>
      </c>
      <c r="C33" s="18" t="s">
        <v>299</v>
      </c>
      <c r="D33" s="12">
        <v>0.25</v>
      </c>
      <c r="E33" s="13" t="s">
        <v>317</v>
      </c>
    </row>
    <row r="34" ht="27" customHeight="1" spans="1:5">
      <c r="A34" s="12"/>
      <c r="B34" s="12" t="s">
        <v>279</v>
      </c>
      <c r="C34" s="18" t="s">
        <v>301</v>
      </c>
      <c r="D34" s="12">
        <v>0.5</v>
      </c>
      <c r="E34" s="13" t="s">
        <v>318</v>
      </c>
    </row>
    <row r="35" ht="27" customHeight="1" spans="1:5">
      <c r="A35" s="12" t="s">
        <v>319</v>
      </c>
      <c r="B35" s="12" t="s">
        <v>279</v>
      </c>
      <c r="C35" s="18" t="s">
        <v>280</v>
      </c>
      <c r="D35" s="12">
        <v>1</v>
      </c>
      <c r="E35" s="13" t="s">
        <v>307</v>
      </c>
    </row>
    <row r="36" ht="27" customHeight="1" spans="1:5">
      <c r="A36" s="12"/>
      <c r="B36" s="12" t="s">
        <v>279</v>
      </c>
      <c r="C36" s="18" t="s">
        <v>297</v>
      </c>
      <c r="D36" s="12">
        <v>0.2</v>
      </c>
      <c r="E36" s="13" t="s">
        <v>305</v>
      </c>
    </row>
    <row r="37" ht="27" customHeight="1" spans="1:5">
      <c r="A37" s="12"/>
      <c r="B37" s="12" t="s">
        <v>279</v>
      </c>
      <c r="C37" s="18" t="s">
        <v>299</v>
      </c>
      <c r="D37" s="12">
        <v>0.1</v>
      </c>
      <c r="E37" s="13" t="s">
        <v>320</v>
      </c>
    </row>
    <row r="38" ht="27" customHeight="1" spans="1:5">
      <c r="A38" s="12"/>
      <c r="B38" s="12" t="s">
        <v>279</v>
      </c>
      <c r="C38" s="18" t="s">
        <v>301</v>
      </c>
      <c r="D38" s="12">
        <v>0.2</v>
      </c>
      <c r="E38" s="13" t="s">
        <v>321</v>
      </c>
    </row>
    <row r="39" ht="27" customHeight="1" spans="1:5">
      <c r="A39" s="26" t="s">
        <v>322</v>
      </c>
      <c r="B39" s="12" t="s">
        <v>279</v>
      </c>
      <c r="C39" s="18" t="s">
        <v>280</v>
      </c>
      <c r="D39" s="28">
        <v>3</v>
      </c>
      <c r="E39" s="13" t="s">
        <v>281</v>
      </c>
    </row>
    <row r="40" ht="27" customHeight="1" spans="1:5">
      <c r="A40" s="26"/>
      <c r="B40" s="12" t="s">
        <v>279</v>
      </c>
      <c r="C40" s="18" t="s">
        <v>289</v>
      </c>
      <c r="D40" s="28">
        <v>1.5</v>
      </c>
      <c r="E40" s="13" t="s">
        <v>323</v>
      </c>
    </row>
    <row r="41" ht="27" customHeight="1" spans="1:5">
      <c r="A41" s="26"/>
      <c r="B41" s="12" t="s">
        <v>279</v>
      </c>
      <c r="C41" s="18" t="s">
        <v>324</v>
      </c>
      <c r="D41" s="28">
        <v>0.36</v>
      </c>
      <c r="E41" s="13" t="s">
        <v>325</v>
      </c>
    </row>
    <row r="42" ht="27" customHeight="1" spans="1:5">
      <c r="A42" s="26"/>
      <c r="B42" s="12" t="s">
        <v>279</v>
      </c>
      <c r="C42" s="18" t="s">
        <v>297</v>
      </c>
      <c r="D42" s="28">
        <v>0.4</v>
      </c>
      <c r="E42" s="13" t="s">
        <v>326</v>
      </c>
    </row>
    <row r="43" ht="27" customHeight="1" spans="1:5">
      <c r="A43" s="26"/>
      <c r="B43" s="12" t="s">
        <v>279</v>
      </c>
      <c r="C43" s="18" t="s">
        <v>299</v>
      </c>
      <c r="D43" s="28">
        <v>0.2</v>
      </c>
      <c r="E43" s="13" t="s">
        <v>327</v>
      </c>
    </row>
    <row r="44" ht="27" customHeight="1" spans="1:5">
      <c r="A44" s="26"/>
      <c r="B44" s="12" t="s">
        <v>328</v>
      </c>
      <c r="C44" s="11" t="s">
        <v>329</v>
      </c>
      <c r="D44" s="12">
        <v>27</v>
      </c>
      <c r="E44" s="13" t="s">
        <v>330</v>
      </c>
    </row>
    <row r="45" ht="27" customHeight="1" spans="1:5">
      <c r="A45" s="19"/>
      <c r="B45" s="12" t="s">
        <v>328</v>
      </c>
      <c r="C45" s="11" t="s">
        <v>331</v>
      </c>
      <c r="D45" s="12">
        <v>175</v>
      </c>
      <c r="E45" s="13" t="s">
        <v>330</v>
      </c>
    </row>
    <row r="46" ht="27" customHeight="1" spans="1:5">
      <c r="A46" s="17" t="s">
        <v>332</v>
      </c>
      <c r="B46" s="12" t="s">
        <v>333</v>
      </c>
      <c r="C46" s="29" t="s">
        <v>334</v>
      </c>
      <c r="D46" s="30">
        <v>17.3</v>
      </c>
      <c r="E46" s="13" t="s">
        <v>335</v>
      </c>
    </row>
    <row r="47" ht="27" customHeight="1" spans="1:5">
      <c r="A47" s="26"/>
      <c r="B47" s="12" t="s">
        <v>333</v>
      </c>
      <c r="C47" s="29" t="s">
        <v>336</v>
      </c>
      <c r="D47" s="30">
        <v>2.38</v>
      </c>
      <c r="E47" s="13" t="s">
        <v>335</v>
      </c>
    </row>
    <row r="48" ht="27" customHeight="1" spans="1:5">
      <c r="A48" s="26"/>
      <c r="B48" s="12" t="s">
        <v>333</v>
      </c>
      <c r="C48" s="29" t="s">
        <v>337</v>
      </c>
      <c r="D48" s="30">
        <v>7.8</v>
      </c>
      <c r="E48" s="13" t="s">
        <v>335</v>
      </c>
    </row>
    <row r="49" ht="27" customHeight="1" spans="1:5">
      <c r="A49" s="19"/>
      <c r="B49" s="12" t="s">
        <v>333</v>
      </c>
      <c r="C49" s="29" t="s">
        <v>338</v>
      </c>
      <c r="D49" s="30">
        <v>0.18</v>
      </c>
      <c r="E49" s="13" t="s">
        <v>335</v>
      </c>
    </row>
    <row r="50" ht="27" customHeight="1" spans="1:5">
      <c r="A50" s="17" t="s">
        <v>339</v>
      </c>
      <c r="B50" s="12" t="s">
        <v>333</v>
      </c>
      <c r="C50" s="31" t="s">
        <v>340</v>
      </c>
      <c r="D50" s="30">
        <v>5.85</v>
      </c>
      <c r="E50" s="13" t="s">
        <v>335</v>
      </c>
    </row>
    <row r="51" ht="27" customHeight="1" spans="1:5">
      <c r="A51" s="26"/>
      <c r="B51" s="12" t="s">
        <v>333</v>
      </c>
      <c r="C51" s="31" t="s">
        <v>341</v>
      </c>
      <c r="D51" s="30">
        <v>5.5</v>
      </c>
      <c r="E51" s="13" t="s">
        <v>335</v>
      </c>
    </row>
    <row r="52" ht="27" customHeight="1" spans="1:5">
      <c r="A52" s="19"/>
      <c r="B52" s="12" t="s">
        <v>333</v>
      </c>
      <c r="C52" s="29" t="s">
        <v>342</v>
      </c>
      <c r="D52" s="30">
        <v>1</v>
      </c>
      <c r="E52" s="13" t="s">
        <v>335</v>
      </c>
    </row>
    <row r="53" ht="27" customHeight="1" spans="1:5">
      <c r="A53" s="17" t="s">
        <v>343</v>
      </c>
      <c r="B53" s="12" t="s">
        <v>333</v>
      </c>
      <c r="C53" s="29" t="s">
        <v>344</v>
      </c>
      <c r="D53" s="30">
        <v>3.44</v>
      </c>
      <c r="E53" s="13" t="s">
        <v>335</v>
      </c>
    </row>
    <row r="54" ht="27" customHeight="1" spans="1:5">
      <c r="A54" s="19"/>
      <c r="B54" s="12" t="s">
        <v>333</v>
      </c>
      <c r="C54" s="29" t="s">
        <v>344</v>
      </c>
      <c r="D54" s="30">
        <v>5.16</v>
      </c>
      <c r="E54" s="13" t="s">
        <v>335</v>
      </c>
    </row>
  </sheetData>
  <mergeCells count="16">
    <mergeCell ref="A1:E1"/>
    <mergeCell ref="A2:C2"/>
    <mergeCell ref="B3:E3"/>
    <mergeCell ref="B5:E5"/>
    <mergeCell ref="A6:A7"/>
    <mergeCell ref="A8:A9"/>
    <mergeCell ref="A10:A11"/>
    <mergeCell ref="A12:A13"/>
    <mergeCell ref="A14:A19"/>
    <mergeCell ref="A20:A25"/>
    <mergeCell ref="A26:A34"/>
    <mergeCell ref="A35:A38"/>
    <mergeCell ref="A39:A45"/>
    <mergeCell ref="A46:A49"/>
    <mergeCell ref="A50:A52"/>
    <mergeCell ref="A53:A54"/>
  </mergeCells>
  <printOptions horizontalCentered="1" verticalCentered="1"/>
  <pageMargins left="0.75" right="0.75" top="1" bottom="1" header="0.5" footer="0.5"/>
  <pageSetup paperSize="9" scale="7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2024年医院全面预算表</vt:lpstr>
      <vt:lpstr>附表1.2024年医院事业收入预算表（自有资金）</vt:lpstr>
      <vt:lpstr>附表2.2024年财政一般公共预算支出表</vt:lpstr>
      <vt:lpstr>附表3.2024年医院收入费用预算表</vt:lpstr>
      <vt:lpstr>附表4.2024年成本费用预算表</vt:lpstr>
      <vt:lpstr>附表5.2024年支出预算表(招标采购类)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赵洁萍</dc:creator>
  <cp:lastModifiedBy>欧阳</cp:lastModifiedBy>
  <dcterms:created xsi:type="dcterms:W3CDTF">2021-11-19T07:18:00Z</dcterms:created>
  <cp:lastPrinted>2023-05-16T06:53:00Z</cp:lastPrinted>
  <dcterms:modified xsi:type="dcterms:W3CDTF">2024-03-12T02:36:58Z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5644D7FBE14A49D7AEC401A089E2904D_13</vt:lpwstr>
  </property>
  <property fmtid="{D5CDD505-2E9C-101B-9397-08002B2CF9AE}" pid="3" name="KSOProductBuildVer">
    <vt:lpwstr>2052-12.1.0.16388</vt:lpwstr>
  </property>
</Properties>
</file>